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hinken-db\共有\★編集部共有用\出願状況等\2024年度\"/>
    </mc:Choice>
  </mc:AlternateContent>
  <xr:revisionPtr revIDLastSave="0" documentId="13_ncr:1_{B453EA60-1A53-49EB-B991-BA6CF87CF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願状況推移(前年比)" sheetId="25" r:id="rId1"/>
  </sheets>
  <definedNames>
    <definedName name="_xlnm._FilterDatabase" localSheetId="0" hidden="1">'出願状況推移(前年比)'!$A$2:$S$444</definedName>
    <definedName name="_xlnm.Print_Area" localSheetId="0">'出願状況推移(前年比)'!$A$1:$S$448</definedName>
    <definedName name="_xlnm.Print_Titles" localSheetId="0">'出願状況推移(前年比)'!$1:$2</definedName>
  </definedNames>
  <calcPr calcId="191029"/>
</workbook>
</file>

<file path=xl/calcChain.xml><?xml version="1.0" encoding="utf-8"?>
<calcChain xmlns="http://schemas.openxmlformats.org/spreadsheetml/2006/main">
  <c r="Q387" i="25" l="1"/>
  <c r="R387" i="25"/>
  <c r="S387" i="25"/>
  <c r="R388" i="25"/>
  <c r="S388" i="25"/>
  <c r="R389" i="25"/>
  <c r="S389" i="25"/>
  <c r="R238" i="25"/>
  <c r="S238" i="25"/>
  <c r="R185" i="25"/>
  <c r="S185" i="25"/>
  <c r="S87" i="25"/>
  <c r="R87" i="25"/>
  <c r="R55" i="25"/>
  <c r="S55" i="25"/>
  <c r="R53" i="25"/>
  <c r="R36" i="25"/>
  <c r="S36" i="25"/>
  <c r="R33" i="25"/>
  <c r="S33" i="25"/>
  <c r="R28" i="25"/>
  <c r="S28" i="25"/>
  <c r="S5" i="25"/>
  <c r="R5" i="25"/>
  <c r="E387" i="25"/>
  <c r="R246" i="25"/>
  <c r="S246" i="25"/>
  <c r="R247" i="25" l="1"/>
  <c r="S247" i="25"/>
  <c r="K246" i="25"/>
  <c r="S351" i="25"/>
  <c r="R351" i="25"/>
  <c r="S345" i="25"/>
  <c r="R345" i="25"/>
  <c r="S319" i="25"/>
  <c r="R319" i="25"/>
  <c r="S208" i="25"/>
  <c r="R208" i="25"/>
  <c r="S207" i="25"/>
  <c r="R207" i="25"/>
  <c r="S170" i="25"/>
  <c r="R170" i="25"/>
  <c r="O439" i="25"/>
  <c r="D4" i="25" l="1"/>
  <c r="M437" i="25"/>
  <c r="L437" i="25"/>
  <c r="J437" i="25"/>
  <c r="G437" i="25"/>
  <c r="F437" i="25"/>
  <c r="D437" i="25"/>
  <c r="S419" i="25"/>
  <c r="R419" i="25"/>
  <c r="M421" i="25"/>
  <c r="L421" i="25"/>
  <c r="J421" i="25"/>
  <c r="G421" i="25"/>
  <c r="F421" i="25"/>
  <c r="D421" i="25"/>
  <c r="E419" i="25"/>
  <c r="S333" i="25"/>
  <c r="R333" i="25"/>
  <c r="E333" i="25"/>
  <c r="M334" i="25"/>
  <c r="L334" i="25"/>
  <c r="J334" i="25"/>
  <c r="G334" i="25"/>
  <c r="F334" i="25"/>
  <c r="D334" i="25"/>
  <c r="D314" i="25"/>
  <c r="M309" i="25"/>
  <c r="L309" i="25"/>
  <c r="J309" i="25"/>
  <c r="G309" i="25"/>
  <c r="F309" i="25"/>
  <c r="D309" i="25"/>
  <c r="K293" i="25"/>
  <c r="E293" i="25"/>
  <c r="E257" i="25"/>
  <c r="M441" i="25"/>
  <c r="L441" i="25"/>
  <c r="J441" i="25"/>
  <c r="H419" i="25" l="1"/>
  <c r="Q333" i="25"/>
  <c r="Q419" i="25"/>
  <c r="H333" i="25"/>
  <c r="M114" i="25" l="1"/>
  <c r="L114" i="25"/>
  <c r="J114" i="25"/>
  <c r="F114" i="25"/>
  <c r="E106" i="25"/>
  <c r="G114" i="25"/>
  <c r="D114" i="25"/>
  <c r="K106" i="25"/>
  <c r="S43" i="25"/>
  <c r="R43" i="25"/>
  <c r="E43" i="25"/>
  <c r="E33" i="25"/>
  <c r="S3" i="25"/>
  <c r="R3" i="25"/>
  <c r="H33" i="25" l="1"/>
  <c r="Q43" i="25"/>
  <c r="H43" i="25"/>
  <c r="S420" i="25"/>
  <c r="R420" i="25"/>
  <c r="K420" i="25"/>
  <c r="S418" i="25"/>
  <c r="R418" i="25"/>
  <c r="K418" i="25"/>
  <c r="E418" i="25"/>
  <c r="S417" i="25"/>
  <c r="R417" i="25"/>
  <c r="K417" i="25"/>
  <c r="E417" i="25"/>
  <c r="N420" i="25" l="1"/>
  <c r="N417" i="25"/>
  <c r="N418" i="25"/>
  <c r="Q420" i="25"/>
  <c r="P421" i="25"/>
  <c r="S421" i="25"/>
  <c r="Q418" i="25"/>
  <c r="R421" i="25"/>
  <c r="Q417" i="25"/>
  <c r="H417" i="25"/>
  <c r="K421" i="25"/>
  <c r="H418" i="25"/>
  <c r="E421" i="25"/>
  <c r="I421" i="25" s="1"/>
  <c r="N421" i="25" l="1"/>
  <c r="O421" i="25"/>
  <c r="Q421" i="25"/>
  <c r="H421" i="25"/>
  <c r="E3" i="25" l="1"/>
  <c r="K3" i="25"/>
  <c r="F4" i="25"/>
  <c r="G4" i="25"/>
  <c r="J4" i="25"/>
  <c r="L4" i="25"/>
  <c r="M4" i="25"/>
  <c r="E5" i="25"/>
  <c r="Q5" i="25" s="1"/>
  <c r="K5" i="25"/>
  <c r="N5" i="25" s="1"/>
  <c r="K6" i="25"/>
  <c r="N6" i="25" s="1"/>
  <c r="E7" i="25"/>
  <c r="K7" i="25"/>
  <c r="N7" i="25" s="1"/>
  <c r="R7" i="25"/>
  <c r="S7" i="25"/>
  <c r="E8" i="25"/>
  <c r="H8" i="25" s="1"/>
  <c r="K8" i="25"/>
  <c r="N8" i="25" s="1"/>
  <c r="R8" i="25"/>
  <c r="S8" i="25"/>
  <c r="E9" i="25"/>
  <c r="H9" i="25" s="1"/>
  <c r="K9" i="25"/>
  <c r="N9" i="25" s="1"/>
  <c r="R9" i="25"/>
  <c r="S9" i="25"/>
  <c r="E10" i="25"/>
  <c r="H10" i="25" s="1"/>
  <c r="K10" i="25"/>
  <c r="N10" i="25" s="1"/>
  <c r="R10" i="25"/>
  <c r="S10" i="25"/>
  <c r="D11" i="25"/>
  <c r="F11" i="25"/>
  <c r="G11" i="25"/>
  <c r="J11" i="25"/>
  <c r="L11" i="25"/>
  <c r="M11" i="25"/>
  <c r="E12" i="25"/>
  <c r="K12" i="25"/>
  <c r="D15" i="25"/>
  <c r="F15" i="25"/>
  <c r="G15" i="25"/>
  <c r="J15" i="25"/>
  <c r="L15" i="25"/>
  <c r="M15" i="25"/>
  <c r="E16" i="25"/>
  <c r="K16" i="25"/>
  <c r="D21" i="25"/>
  <c r="F21" i="25"/>
  <c r="G21" i="25"/>
  <c r="J21" i="25"/>
  <c r="L21" i="25"/>
  <c r="M21" i="25"/>
  <c r="E22" i="25"/>
  <c r="K22" i="25"/>
  <c r="R22" i="25"/>
  <c r="S22" i="25"/>
  <c r="E23" i="25"/>
  <c r="K23" i="25"/>
  <c r="R23" i="25"/>
  <c r="S23" i="25"/>
  <c r="D24" i="25"/>
  <c r="F24" i="25"/>
  <c r="G24" i="25"/>
  <c r="J24" i="25"/>
  <c r="L24" i="25"/>
  <c r="M24" i="25"/>
  <c r="E25" i="25"/>
  <c r="K25" i="25"/>
  <c r="D27" i="25"/>
  <c r="F27" i="25"/>
  <c r="G27" i="25"/>
  <c r="J27" i="25"/>
  <c r="L27" i="25"/>
  <c r="M27" i="25"/>
  <c r="E28" i="25"/>
  <c r="K28" i="25"/>
  <c r="N28" i="25" s="1"/>
  <c r="K33" i="25"/>
  <c r="D35" i="25"/>
  <c r="F35" i="25"/>
  <c r="G35" i="25"/>
  <c r="J35" i="25"/>
  <c r="L35" i="25"/>
  <c r="M35" i="25"/>
  <c r="E36" i="25"/>
  <c r="Q36" i="25" s="1"/>
  <c r="K36" i="25"/>
  <c r="E39" i="25"/>
  <c r="K39" i="25"/>
  <c r="R39" i="25"/>
  <c r="D40" i="25"/>
  <c r="F40" i="25"/>
  <c r="G40" i="25"/>
  <c r="J40" i="25"/>
  <c r="L40" i="25"/>
  <c r="M40" i="25"/>
  <c r="E41" i="25"/>
  <c r="K41" i="25"/>
  <c r="R41" i="25"/>
  <c r="S41" i="25"/>
  <c r="E44" i="25"/>
  <c r="K44" i="25"/>
  <c r="R44" i="25"/>
  <c r="S44" i="25"/>
  <c r="E42" i="25"/>
  <c r="K42" i="25"/>
  <c r="R42" i="25"/>
  <c r="S42" i="25"/>
  <c r="E45" i="25"/>
  <c r="K45" i="25"/>
  <c r="R45" i="25"/>
  <c r="S45" i="25"/>
  <c r="E46" i="25"/>
  <c r="K46" i="25"/>
  <c r="R46" i="25"/>
  <c r="S46" i="25"/>
  <c r="E47" i="25"/>
  <c r="K47" i="25"/>
  <c r="R47" i="25"/>
  <c r="S47" i="25"/>
  <c r="E48" i="25"/>
  <c r="K48" i="25"/>
  <c r="R48" i="25"/>
  <c r="S48" i="25"/>
  <c r="D49" i="25"/>
  <c r="F49" i="25"/>
  <c r="G49" i="25"/>
  <c r="J49" i="25"/>
  <c r="L49" i="25"/>
  <c r="M49" i="25"/>
  <c r="E50" i="25"/>
  <c r="K50" i="25"/>
  <c r="R50" i="25"/>
  <c r="S50" i="25"/>
  <c r="E51" i="25"/>
  <c r="K51" i="25"/>
  <c r="R51" i="25"/>
  <c r="S51" i="25"/>
  <c r="D52" i="25"/>
  <c r="F52" i="25"/>
  <c r="G52" i="25"/>
  <c r="J52" i="25"/>
  <c r="L52" i="25"/>
  <c r="M52" i="25"/>
  <c r="E53" i="25"/>
  <c r="K53" i="25"/>
  <c r="N53" i="25" s="1"/>
  <c r="E55" i="25"/>
  <c r="K55" i="25"/>
  <c r="N55" i="25" s="1"/>
  <c r="D60" i="25"/>
  <c r="F60" i="25"/>
  <c r="G60" i="25"/>
  <c r="J60" i="25"/>
  <c r="L60" i="25"/>
  <c r="M60" i="25"/>
  <c r="E61" i="25"/>
  <c r="K61" i="25"/>
  <c r="D66" i="25"/>
  <c r="F66" i="25"/>
  <c r="G66" i="25"/>
  <c r="J66" i="25"/>
  <c r="L66" i="25"/>
  <c r="M66" i="25"/>
  <c r="E67" i="25"/>
  <c r="K67" i="25"/>
  <c r="D76" i="25"/>
  <c r="F76" i="25"/>
  <c r="G76" i="25"/>
  <c r="J76" i="25"/>
  <c r="L76" i="25"/>
  <c r="M76" i="25"/>
  <c r="E77" i="25"/>
  <c r="K77" i="25"/>
  <c r="R77" i="25"/>
  <c r="S77" i="25"/>
  <c r="D78" i="25"/>
  <c r="F78" i="25"/>
  <c r="G78" i="25"/>
  <c r="J78" i="25"/>
  <c r="L78" i="25"/>
  <c r="M78" i="25"/>
  <c r="E79" i="25"/>
  <c r="K79" i="25"/>
  <c r="R79" i="25"/>
  <c r="S79" i="25"/>
  <c r="E80" i="25"/>
  <c r="K80" i="25"/>
  <c r="R80" i="25"/>
  <c r="S80" i="25"/>
  <c r="E81" i="25"/>
  <c r="K81" i="25"/>
  <c r="R81" i="25"/>
  <c r="S81" i="25"/>
  <c r="D82" i="25"/>
  <c r="F82" i="25"/>
  <c r="G82" i="25"/>
  <c r="J82" i="25"/>
  <c r="L82" i="25"/>
  <c r="M82" i="25"/>
  <c r="E83" i="25"/>
  <c r="K83" i="25"/>
  <c r="D86" i="25"/>
  <c r="F86" i="25"/>
  <c r="G86" i="25"/>
  <c r="J86" i="25"/>
  <c r="L86" i="25"/>
  <c r="M86" i="25"/>
  <c r="E87" i="25"/>
  <c r="Q87" i="25" s="1"/>
  <c r="K87" i="25"/>
  <c r="E91" i="25"/>
  <c r="K91" i="25"/>
  <c r="R91" i="25"/>
  <c r="S91" i="25"/>
  <c r="E92" i="25"/>
  <c r="K92" i="25"/>
  <c r="R92" i="25"/>
  <c r="S92" i="25"/>
  <c r="D93" i="25"/>
  <c r="F93" i="25"/>
  <c r="G93" i="25"/>
  <c r="J93" i="25"/>
  <c r="L93" i="25"/>
  <c r="M93" i="25"/>
  <c r="E94" i="25"/>
  <c r="K94" i="25"/>
  <c r="D98" i="25"/>
  <c r="F98" i="25"/>
  <c r="G98" i="25"/>
  <c r="J98" i="25"/>
  <c r="L98" i="25"/>
  <c r="M98" i="25"/>
  <c r="E99" i="25"/>
  <c r="K99" i="25"/>
  <c r="R99" i="25"/>
  <c r="S99" i="25"/>
  <c r="E100" i="25"/>
  <c r="K100" i="25"/>
  <c r="R100" i="25"/>
  <c r="S100" i="25"/>
  <c r="E101" i="25"/>
  <c r="K101" i="25"/>
  <c r="R101" i="25"/>
  <c r="S101" i="25"/>
  <c r="D102" i="25"/>
  <c r="F102" i="25"/>
  <c r="G102" i="25"/>
  <c r="J102" i="25"/>
  <c r="L102" i="25"/>
  <c r="M102" i="25"/>
  <c r="E103" i="25"/>
  <c r="K103" i="25"/>
  <c r="D105" i="25"/>
  <c r="F105" i="25"/>
  <c r="G105" i="25"/>
  <c r="J105" i="25"/>
  <c r="L105" i="25"/>
  <c r="M105" i="25"/>
  <c r="E115" i="25"/>
  <c r="K115" i="25"/>
  <c r="R115" i="25"/>
  <c r="S115" i="25"/>
  <c r="E116" i="25"/>
  <c r="K116" i="25"/>
  <c r="R116" i="25"/>
  <c r="S116" i="25"/>
  <c r="E117" i="25"/>
  <c r="K117" i="25"/>
  <c r="R117" i="25"/>
  <c r="S117" i="25"/>
  <c r="E118" i="25"/>
  <c r="K118" i="25"/>
  <c r="R118" i="25"/>
  <c r="S118" i="25"/>
  <c r="D119" i="25"/>
  <c r="F119" i="25"/>
  <c r="G119" i="25"/>
  <c r="J119" i="25"/>
  <c r="L119" i="25"/>
  <c r="M119" i="25"/>
  <c r="K120" i="25"/>
  <c r="J121" i="25"/>
  <c r="L121" i="25"/>
  <c r="M121" i="25"/>
  <c r="E122" i="25"/>
  <c r="K122" i="25"/>
  <c r="R122" i="25"/>
  <c r="S122" i="25"/>
  <c r="E123" i="25"/>
  <c r="K123" i="25"/>
  <c r="R123" i="25"/>
  <c r="S123" i="25"/>
  <c r="E124" i="25"/>
  <c r="K124" i="25"/>
  <c r="R124" i="25"/>
  <c r="S124" i="25"/>
  <c r="E125" i="25"/>
  <c r="K125" i="25"/>
  <c r="R125" i="25"/>
  <c r="S125" i="25"/>
  <c r="D126" i="25"/>
  <c r="F126" i="25"/>
  <c r="G126" i="25"/>
  <c r="J126" i="25"/>
  <c r="L126" i="25"/>
  <c r="M126" i="25"/>
  <c r="E127" i="25"/>
  <c r="K127" i="25"/>
  <c r="R127" i="25"/>
  <c r="S127" i="25"/>
  <c r="E128" i="25"/>
  <c r="K128" i="25"/>
  <c r="R128" i="25"/>
  <c r="S128" i="25"/>
  <c r="D129" i="25"/>
  <c r="F129" i="25"/>
  <c r="G129" i="25"/>
  <c r="J129" i="25"/>
  <c r="L129" i="25"/>
  <c r="M129" i="25"/>
  <c r="E130" i="25"/>
  <c r="K130" i="25"/>
  <c r="R130" i="25"/>
  <c r="S130" i="25"/>
  <c r="E131" i="25"/>
  <c r="K131" i="25"/>
  <c r="R131" i="25"/>
  <c r="S131" i="25"/>
  <c r="E132" i="25"/>
  <c r="K132" i="25"/>
  <c r="R132" i="25"/>
  <c r="S132" i="25"/>
  <c r="D133" i="25"/>
  <c r="F133" i="25"/>
  <c r="G133" i="25"/>
  <c r="J133" i="25"/>
  <c r="L133" i="25"/>
  <c r="M133" i="25"/>
  <c r="E134" i="25"/>
  <c r="K134" i="25"/>
  <c r="R134" i="25"/>
  <c r="S134" i="25"/>
  <c r="E135" i="25"/>
  <c r="K135" i="25"/>
  <c r="R135" i="25"/>
  <c r="S135" i="25"/>
  <c r="E136" i="25"/>
  <c r="K136" i="25"/>
  <c r="R136" i="25"/>
  <c r="S136" i="25"/>
  <c r="D137" i="25"/>
  <c r="F137" i="25"/>
  <c r="G137" i="25"/>
  <c r="J137" i="25"/>
  <c r="L137" i="25"/>
  <c r="M137" i="25"/>
  <c r="E138" i="25"/>
  <c r="K138" i="25"/>
  <c r="R138" i="25"/>
  <c r="S138" i="25"/>
  <c r="E139" i="25"/>
  <c r="K139" i="25"/>
  <c r="R139" i="25"/>
  <c r="S139" i="25"/>
  <c r="E140" i="25"/>
  <c r="K140" i="25"/>
  <c r="R140" i="25"/>
  <c r="S140" i="25"/>
  <c r="D141" i="25"/>
  <c r="F141" i="25"/>
  <c r="G141" i="25"/>
  <c r="J141" i="25"/>
  <c r="L141" i="25"/>
  <c r="M141" i="25"/>
  <c r="E142" i="25"/>
  <c r="K142" i="25"/>
  <c r="R142" i="25"/>
  <c r="S142" i="25"/>
  <c r="E143" i="25"/>
  <c r="K143" i="25"/>
  <c r="R143" i="25"/>
  <c r="S143" i="25"/>
  <c r="E144" i="25"/>
  <c r="K144" i="25"/>
  <c r="R144" i="25"/>
  <c r="S144" i="25"/>
  <c r="D145" i="25"/>
  <c r="F145" i="25"/>
  <c r="G145" i="25"/>
  <c r="J145" i="25"/>
  <c r="L145" i="25"/>
  <c r="M145" i="25"/>
  <c r="E146" i="25"/>
  <c r="K146" i="25"/>
  <c r="R146" i="25"/>
  <c r="S146" i="25"/>
  <c r="E147" i="25"/>
  <c r="K147" i="25"/>
  <c r="R147" i="25"/>
  <c r="S147" i="25"/>
  <c r="E148" i="25"/>
  <c r="K148" i="25"/>
  <c r="R148" i="25"/>
  <c r="S148" i="25"/>
  <c r="E149" i="25"/>
  <c r="K149" i="25"/>
  <c r="R149" i="25"/>
  <c r="S149" i="25"/>
  <c r="D150" i="25"/>
  <c r="F150" i="25"/>
  <c r="G150" i="25"/>
  <c r="J150" i="25"/>
  <c r="L150" i="25"/>
  <c r="M150" i="25"/>
  <c r="E151" i="25"/>
  <c r="K151" i="25"/>
  <c r="R151" i="25"/>
  <c r="S151" i="25"/>
  <c r="E152" i="25"/>
  <c r="K152" i="25"/>
  <c r="R152" i="25"/>
  <c r="S152" i="25"/>
  <c r="E153" i="25"/>
  <c r="K153" i="25"/>
  <c r="R153" i="25"/>
  <c r="S153" i="25"/>
  <c r="D154" i="25"/>
  <c r="F154" i="25"/>
  <c r="G154" i="25"/>
  <c r="J154" i="25"/>
  <c r="L154" i="25"/>
  <c r="M154" i="25"/>
  <c r="E155" i="25"/>
  <c r="K155" i="25"/>
  <c r="R155" i="25"/>
  <c r="S155" i="25"/>
  <c r="E156" i="25"/>
  <c r="K156" i="25"/>
  <c r="R156" i="25"/>
  <c r="S156" i="25"/>
  <c r="E157" i="25"/>
  <c r="K157" i="25"/>
  <c r="R157" i="25"/>
  <c r="S157" i="25"/>
  <c r="D158" i="25"/>
  <c r="F158" i="25"/>
  <c r="G158" i="25"/>
  <c r="J158" i="25"/>
  <c r="L158" i="25"/>
  <c r="M158" i="25"/>
  <c r="E159" i="25"/>
  <c r="K159" i="25"/>
  <c r="R159" i="25"/>
  <c r="S159" i="25"/>
  <c r="E160" i="25"/>
  <c r="K160" i="25"/>
  <c r="R160" i="25"/>
  <c r="S160" i="25"/>
  <c r="E161" i="25"/>
  <c r="K161" i="25"/>
  <c r="R161" i="25"/>
  <c r="S161" i="25"/>
  <c r="E162" i="25"/>
  <c r="K162" i="25"/>
  <c r="R162" i="25"/>
  <c r="D163" i="25"/>
  <c r="F163" i="25"/>
  <c r="G163" i="25"/>
  <c r="J163" i="25"/>
  <c r="L163" i="25"/>
  <c r="M163" i="25"/>
  <c r="E164" i="25"/>
  <c r="K164" i="25"/>
  <c r="R164" i="25"/>
  <c r="S164" i="25"/>
  <c r="E165" i="25"/>
  <c r="K165" i="25"/>
  <c r="R165" i="25"/>
  <c r="S165" i="25"/>
  <c r="E166" i="25"/>
  <c r="K166" i="25"/>
  <c r="R166" i="25"/>
  <c r="S166" i="25"/>
  <c r="E167" i="25"/>
  <c r="K167" i="25"/>
  <c r="R167" i="25"/>
  <c r="S167" i="25"/>
  <c r="D168" i="25"/>
  <c r="F168" i="25"/>
  <c r="G168" i="25"/>
  <c r="J168" i="25"/>
  <c r="L168" i="25"/>
  <c r="M168" i="25"/>
  <c r="E169" i="25"/>
  <c r="K169" i="25"/>
  <c r="R169" i="25"/>
  <c r="S169" i="25"/>
  <c r="E170" i="25"/>
  <c r="Q170" i="25" s="1"/>
  <c r="K170" i="25"/>
  <c r="E172" i="25"/>
  <c r="K172" i="25"/>
  <c r="R172" i="25"/>
  <c r="E173" i="25"/>
  <c r="K173" i="25"/>
  <c r="R173" i="25"/>
  <c r="S173" i="25"/>
  <c r="E174" i="25"/>
  <c r="K174" i="25"/>
  <c r="R174" i="25"/>
  <c r="S174" i="25"/>
  <c r="E175" i="25"/>
  <c r="K175" i="25"/>
  <c r="R175" i="25"/>
  <c r="S175" i="25"/>
  <c r="E176" i="25"/>
  <c r="K176" i="25"/>
  <c r="R176" i="25"/>
  <c r="S176" i="25"/>
  <c r="D177" i="25"/>
  <c r="F177" i="25"/>
  <c r="G177" i="25"/>
  <c r="J177" i="25"/>
  <c r="L177" i="25"/>
  <c r="M177" i="25"/>
  <c r="E178" i="25"/>
  <c r="K178" i="25"/>
  <c r="R178" i="25"/>
  <c r="S178" i="25"/>
  <c r="E179" i="25"/>
  <c r="K179" i="25"/>
  <c r="R179" i="25"/>
  <c r="S179" i="25"/>
  <c r="E180" i="25"/>
  <c r="K180" i="25"/>
  <c r="R180" i="25"/>
  <c r="S180" i="25"/>
  <c r="E181" i="25"/>
  <c r="K181" i="25"/>
  <c r="R181" i="25"/>
  <c r="S181" i="25"/>
  <c r="D182" i="25"/>
  <c r="F182" i="25"/>
  <c r="G182" i="25"/>
  <c r="J182" i="25"/>
  <c r="L182" i="25"/>
  <c r="M182" i="25"/>
  <c r="E183" i="25"/>
  <c r="K183" i="25"/>
  <c r="R183" i="25"/>
  <c r="S183" i="25"/>
  <c r="E184" i="25"/>
  <c r="K184" i="25"/>
  <c r="R184" i="25"/>
  <c r="S184" i="25"/>
  <c r="E185" i="25"/>
  <c r="K185" i="25"/>
  <c r="K186" i="25"/>
  <c r="D187" i="25"/>
  <c r="F187" i="25"/>
  <c r="G187" i="25"/>
  <c r="J187" i="25"/>
  <c r="L187" i="25"/>
  <c r="M187" i="25"/>
  <c r="E188" i="25"/>
  <c r="K188" i="25"/>
  <c r="K189" i="25"/>
  <c r="D190" i="25"/>
  <c r="F190" i="25"/>
  <c r="G190" i="25"/>
  <c r="J190" i="25"/>
  <c r="L190" i="25"/>
  <c r="M190" i="25"/>
  <c r="E191" i="25"/>
  <c r="K191" i="25"/>
  <c r="R191" i="25"/>
  <c r="S191" i="25"/>
  <c r="E192" i="25"/>
  <c r="K192" i="25"/>
  <c r="R192" i="25"/>
  <c r="S192" i="25"/>
  <c r="E193" i="25"/>
  <c r="K193" i="25"/>
  <c r="R193" i="25"/>
  <c r="S193" i="25"/>
  <c r="E194" i="25"/>
  <c r="K194" i="25"/>
  <c r="R194" i="25"/>
  <c r="E195" i="25"/>
  <c r="K195" i="25"/>
  <c r="R195" i="25"/>
  <c r="S195" i="25"/>
  <c r="D196" i="25"/>
  <c r="F196" i="25"/>
  <c r="G196" i="25"/>
  <c r="J196" i="25"/>
  <c r="L196" i="25"/>
  <c r="M196" i="25"/>
  <c r="E197" i="25"/>
  <c r="K197" i="25"/>
  <c r="R197" i="25"/>
  <c r="S197" i="25"/>
  <c r="E198" i="25"/>
  <c r="K198" i="25"/>
  <c r="R198" i="25"/>
  <c r="S198" i="25"/>
  <c r="E199" i="25"/>
  <c r="K199" i="25"/>
  <c r="R199" i="25"/>
  <c r="S199" i="25"/>
  <c r="E200" i="25"/>
  <c r="K200" i="25"/>
  <c r="R200" i="25"/>
  <c r="S200" i="25"/>
  <c r="D201" i="25"/>
  <c r="F201" i="25"/>
  <c r="G201" i="25"/>
  <c r="J201" i="25"/>
  <c r="L201" i="25"/>
  <c r="M201" i="25"/>
  <c r="E202" i="25"/>
  <c r="K202" i="25"/>
  <c r="R202" i="25"/>
  <c r="S202" i="25"/>
  <c r="E203" i="25"/>
  <c r="K203" i="25"/>
  <c r="R203" i="25"/>
  <c r="S203" i="25"/>
  <c r="E204" i="25"/>
  <c r="K204" i="25"/>
  <c r="R204" i="25"/>
  <c r="S204" i="25"/>
  <c r="E205" i="25"/>
  <c r="K205" i="25"/>
  <c r="R205" i="25"/>
  <c r="S205" i="25"/>
  <c r="D206" i="25"/>
  <c r="F206" i="25"/>
  <c r="G206" i="25"/>
  <c r="J206" i="25"/>
  <c r="L206" i="25"/>
  <c r="M206" i="25"/>
  <c r="E207" i="25"/>
  <c r="Q207" i="25" s="1"/>
  <c r="K207" i="25"/>
  <c r="E208" i="25"/>
  <c r="K208" i="25"/>
  <c r="D210" i="25"/>
  <c r="F210" i="25"/>
  <c r="G210" i="25"/>
  <c r="J210" i="25"/>
  <c r="L210" i="25"/>
  <c r="M210" i="25"/>
  <c r="E211" i="25"/>
  <c r="K211" i="25"/>
  <c r="R211" i="25"/>
  <c r="S211" i="25"/>
  <c r="E212" i="25"/>
  <c r="K212" i="25"/>
  <c r="R212" i="25"/>
  <c r="S212" i="25"/>
  <c r="E213" i="25"/>
  <c r="K213" i="25"/>
  <c r="R213" i="25"/>
  <c r="S213" i="25"/>
  <c r="D214" i="25"/>
  <c r="F214" i="25"/>
  <c r="G214" i="25"/>
  <c r="J214" i="25"/>
  <c r="L214" i="25"/>
  <c r="M214" i="25"/>
  <c r="E215" i="25"/>
  <c r="K215" i="25"/>
  <c r="R215" i="25"/>
  <c r="S215" i="25"/>
  <c r="E216" i="25"/>
  <c r="K216" i="25"/>
  <c r="R216" i="25"/>
  <c r="S216" i="25"/>
  <c r="E217" i="25"/>
  <c r="K217" i="25"/>
  <c r="R217" i="25"/>
  <c r="S217" i="25"/>
  <c r="E218" i="25"/>
  <c r="K218" i="25"/>
  <c r="R218" i="25"/>
  <c r="S218" i="25"/>
  <c r="E219" i="25"/>
  <c r="K219" i="25"/>
  <c r="R219" i="25"/>
  <c r="S219" i="25"/>
  <c r="D220" i="25"/>
  <c r="F220" i="25"/>
  <c r="G220" i="25"/>
  <c r="J220" i="25"/>
  <c r="L220" i="25"/>
  <c r="M220" i="25"/>
  <c r="E221" i="25"/>
  <c r="K221" i="25"/>
  <c r="R221" i="25"/>
  <c r="S221" i="25"/>
  <c r="E222" i="25"/>
  <c r="K222" i="25"/>
  <c r="R222" i="25"/>
  <c r="S222" i="25"/>
  <c r="E223" i="25"/>
  <c r="K223" i="25"/>
  <c r="R223" i="25"/>
  <c r="S223" i="25"/>
  <c r="E224" i="25"/>
  <c r="K224" i="25"/>
  <c r="R224" i="25"/>
  <c r="S224" i="25"/>
  <c r="D225" i="25"/>
  <c r="F225" i="25"/>
  <c r="G225" i="25"/>
  <c r="J225" i="25"/>
  <c r="L225" i="25"/>
  <c r="M225" i="25"/>
  <c r="E226" i="25"/>
  <c r="K226" i="25"/>
  <c r="D229" i="25"/>
  <c r="F229" i="25"/>
  <c r="G229" i="25"/>
  <c r="J229" i="25"/>
  <c r="L229" i="25"/>
  <c r="M229" i="25"/>
  <c r="E230" i="25"/>
  <c r="K230" i="25"/>
  <c r="R230" i="25"/>
  <c r="S230" i="25"/>
  <c r="E231" i="25"/>
  <c r="K231" i="25"/>
  <c r="R231" i="25"/>
  <c r="S231" i="25"/>
  <c r="E232" i="25"/>
  <c r="K232" i="25"/>
  <c r="R232" i="25"/>
  <c r="S232" i="25"/>
  <c r="E233" i="25"/>
  <c r="K233" i="25"/>
  <c r="R233" i="25"/>
  <c r="S233" i="25"/>
  <c r="E234" i="25"/>
  <c r="K234" i="25"/>
  <c r="R234" i="25"/>
  <c r="S234" i="25"/>
  <c r="E235" i="25"/>
  <c r="K235" i="25"/>
  <c r="R235" i="25"/>
  <c r="S235" i="25"/>
  <c r="D236" i="25"/>
  <c r="F236" i="25"/>
  <c r="G236" i="25"/>
  <c r="J236" i="25"/>
  <c r="L236" i="25"/>
  <c r="M236" i="25"/>
  <c r="E237" i="25"/>
  <c r="K237" i="25"/>
  <c r="R237" i="25"/>
  <c r="S237" i="25"/>
  <c r="E238" i="25"/>
  <c r="K238" i="25"/>
  <c r="K239" i="25"/>
  <c r="E240" i="25"/>
  <c r="K240" i="25"/>
  <c r="R240" i="25"/>
  <c r="S240" i="25"/>
  <c r="E241" i="25"/>
  <c r="K241" i="25"/>
  <c r="R241" i="25"/>
  <c r="S241" i="25"/>
  <c r="D242" i="25"/>
  <c r="F242" i="25"/>
  <c r="G242" i="25"/>
  <c r="J242" i="25"/>
  <c r="L242" i="25"/>
  <c r="M242" i="25"/>
  <c r="E243" i="25"/>
  <c r="K243" i="25"/>
  <c r="R243" i="25"/>
  <c r="S243" i="25"/>
  <c r="D244" i="25"/>
  <c r="F244" i="25"/>
  <c r="G244" i="25"/>
  <c r="J244" i="25"/>
  <c r="L244" i="25"/>
  <c r="M244" i="25"/>
  <c r="E245" i="25"/>
  <c r="K245" i="25"/>
  <c r="R245" i="25"/>
  <c r="S245" i="25"/>
  <c r="E246" i="25"/>
  <c r="Q246" i="25" s="1"/>
  <c r="K247" i="25"/>
  <c r="Q247" i="25" s="1"/>
  <c r="D248" i="25"/>
  <c r="F248" i="25"/>
  <c r="G248" i="25"/>
  <c r="J248" i="25"/>
  <c r="L248" i="25"/>
  <c r="M248" i="25"/>
  <c r="E249" i="25"/>
  <c r="K249" i="25"/>
  <c r="D250" i="25"/>
  <c r="F250" i="25"/>
  <c r="G250" i="25"/>
  <c r="J250" i="25"/>
  <c r="L250" i="25"/>
  <c r="M250" i="25"/>
  <c r="E251" i="25"/>
  <c r="K251" i="25"/>
  <c r="D252" i="25"/>
  <c r="F252" i="25"/>
  <c r="G252" i="25"/>
  <c r="J252" i="25"/>
  <c r="L252" i="25"/>
  <c r="M252" i="25"/>
  <c r="E253" i="25"/>
  <c r="K253" i="25"/>
  <c r="D254" i="25"/>
  <c r="F254" i="25"/>
  <c r="G254" i="25"/>
  <c r="J254" i="25"/>
  <c r="L254" i="25"/>
  <c r="M254" i="25"/>
  <c r="E255" i="25"/>
  <c r="K255" i="25"/>
  <c r="R255" i="25"/>
  <c r="S255" i="25"/>
  <c r="E256" i="25"/>
  <c r="K256" i="25"/>
  <c r="R256" i="25"/>
  <c r="S256" i="25"/>
  <c r="K257" i="25"/>
  <c r="R257" i="25"/>
  <c r="S257" i="25"/>
  <c r="D258" i="25"/>
  <c r="F258" i="25"/>
  <c r="G258" i="25"/>
  <c r="J258" i="25"/>
  <c r="L258" i="25"/>
  <c r="M258" i="25"/>
  <c r="E259" i="25"/>
  <c r="K259" i="25"/>
  <c r="R259" i="25"/>
  <c r="S259" i="25"/>
  <c r="E260" i="25"/>
  <c r="K260" i="25"/>
  <c r="R260" i="25"/>
  <c r="S260" i="25"/>
  <c r="E261" i="25"/>
  <c r="K261" i="25"/>
  <c r="R261" i="25"/>
  <c r="S261" i="25"/>
  <c r="E262" i="25"/>
  <c r="K262" i="25"/>
  <c r="R262" i="25"/>
  <c r="S262" i="25"/>
  <c r="D263" i="25"/>
  <c r="F263" i="25"/>
  <c r="G263" i="25"/>
  <c r="J263" i="25"/>
  <c r="L263" i="25"/>
  <c r="M263" i="25"/>
  <c r="Q264" i="25"/>
  <c r="R264" i="25"/>
  <c r="S264" i="25"/>
  <c r="D265" i="25"/>
  <c r="F265" i="25"/>
  <c r="G265" i="25"/>
  <c r="J265" i="25"/>
  <c r="L265" i="25"/>
  <c r="M265" i="25"/>
  <c r="E266" i="25"/>
  <c r="K266" i="25"/>
  <c r="R266" i="25"/>
  <c r="S266" i="25"/>
  <c r="E267" i="25"/>
  <c r="K267" i="25"/>
  <c r="R267" i="25"/>
  <c r="S267" i="25"/>
  <c r="E268" i="25"/>
  <c r="K268" i="25"/>
  <c r="R268" i="25"/>
  <c r="S268" i="25"/>
  <c r="D269" i="25"/>
  <c r="F269" i="25"/>
  <c r="G269" i="25"/>
  <c r="J269" i="25"/>
  <c r="L269" i="25"/>
  <c r="M269" i="25"/>
  <c r="E270" i="25"/>
  <c r="K270" i="25"/>
  <c r="R270" i="25"/>
  <c r="S270" i="25"/>
  <c r="E271" i="25"/>
  <c r="K271" i="25"/>
  <c r="R271" i="25"/>
  <c r="S271" i="25"/>
  <c r="E272" i="25"/>
  <c r="K272" i="25"/>
  <c r="R272" i="25"/>
  <c r="S272" i="25"/>
  <c r="E273" i="25"/>
  <c r="K273" i="25"/>
  <c r="R273" i="25"/>
  <c r="S273" i="25"/>
  <c r="E274" i="25"/>
  <c r="K274" i="25"/>
  <c r="R274" i="25"/>
  <c r="S274" i="25"/>
  <c r="D275" i="25"/>
  <c r="F275" i="25"/>
  <c r="G275" i="25"/>
  <c r="J275" i="25"/>
  <c r="L275" i="25"/>
  <c r="M275" i="25"/>
  <c r="E276" i="25"/>
  <c r="K276" i="25"/>
  <c r="R276" i="25"/>
  <c r="S276" i="25"/>
  <c r="E277" i="25"/>
  <c r="K277" i="25"/>
  <c r="R277" i="25"/>
  <c r="S277" i="25"/>
  <c r="E278" i="25"/>
  <c r="K278" i="25"/>
  <c r="R278" i="25"/>
  <c r="S278" i="25"/>
  <c r="E279" i="25"/>
  <c r="K279" i="25"/>
  <c r="R279" i="25"/>
  <c r="S279" i="25"/>
  <c r="D280" i="25"/>
  <c r="F280" i="25"/>
  <c r="G280" i="25"/>
  <c r="J280" i="25"/>
  <c r="L280" i="25"/>
  <c r="M280" i="25"/>
  <c r="E281" i="25"/>
  <c r="K281" i="25"/>
  <c r="D284" i="25"/>
  <c r="F284" i="25"/>
  <c r="G284" i="25"/>
  <c r="J284" i="25"/>
  <c r="L284" i="25"/>
  <c r="M284" i="25"/>
  <c r="E285" i="25"/>
  <c r="K285" i="25"/>
  <c r="R285" i="25"/>
  <c r="S285" i="25"/>
  <c r="E286" i="25"/>
  <c r="K286" i="25"/>
  <c r="R286" i="25"/>
  <c r="S286" i="25"/>
  <c r="E287" i="25"/>
  <c r="K287" i="25"/>
  <c r="R287" i="25"/>
  <c r="S287" i="25"/>
  <c r="D288" i="25"/>
  <c r="F288" i="25"/>
  <c r="G288" i="25"/>
  <c r="J288" i="25"/>
  <c r="L288" i="25"/>
  <c r="M288" i="25"/>
  <c r="E289" i="25"/>
  <c r="K289" i="25"/>
  <c r="R289" i="25"/>
  <c r="S289" i="25"/>
  <c r="E290" i="25"/>
  <c r="K290" i="25"/>
  <c r="R290" i="25"/>
  <c r="S290" i="25"/>
  <c r="E291" i="25"/>
  <c r="K291" i="25"/>
  <c r="R291" i="25"/>
  <c r="S291" i="25"/>
  <c r="D292" i="25"/>
  <c r="F292" i="25"/>
  <c r="G292" i="25"/>
  <c r="J292" i="25"/>
  <c r="L292" i="25"/>
  <c r="M292" i="25"/>
  <c r="D297" i="25"/>
  <c r="F297" i="25"/>
  <c r="G297" i="25"/>
  <c r="J297" i="25"/>
  <c r="L297" i="25"/>
  <c r="M297" i="25"/>
  <c r="E298" i="25"/>
  <c r="K298" i="25"/>
  <c r="R298" i="25"/>
  <c r="S298" i="25"/>
  <c r="E299" i="25"/>
  <c r="K299" i="25"/>
  <c r="R299" i="25"/>
  <c r="S299" i="25"/>
  <c r="E300" i="25"/>
  <c r="K300" i="25"/>
  <c r="R300" i="25"/>
  <c r="S300" i="25"/>
  <c r="D301" i="25"/>
  <c r="F301" i="25"/>
  <c r="G301" i="25"/>
  <c r="J301" i="25"/>
  <c r="L301" i="25"/>
  <c r="M301" i="25"/>
  <c r="E302" i="25"/>
  <c r="K302" i="25"/>
  <c r="R302" i="25"/>
  <c r="S302" i="25"/>
  <c r="E303" i="25"/>
  <c r="K303" i="25"/>
  <c r="R303" i="25"/>
  <c r="S303" i="25"/>
  <c r="E304" i="25"/>
  <c r="K304" i="25"/>
  <c r="R304" i="25"/>
  <c r="S304" i="25"/>
  <c r="D305" i="25"/>
  <c r="F305" i="25"/>
  <c r="G305" i="25"/>
  <c r="J305" i="25"/>
  <c r="L305" i="25"/>
  <c r="M305" i="25"/>
  <c r="E308" i="25"/>
  <c r="K308" i="25"/>
  <c r="R308" i="25"/>
  <c r="S308" i="25"/>
  <c r="E307" i="25"/>
  <c r="K307" i="25"/>
  <c r="R307" i="25"/>
  <c r="S307" i="25"/>
  <c r="E306" i="25"/>
  <c r="K306" i="25"/>
  <c r="R306" i="25"/>
  <c r="S306" i="25"/>
  <c r="E310" i="25"/>
  <c r="K310" i="25"/>
  <c r="R310" i="25"/>
  <c r="S310" i="25"/>
  <c r="E311" i="25"/>
  <c r="K311" i="25"/>
  <c r="R311" i="25"/>
  <c r="S311" i="25"/>
  <c r="K313" i="25"/>
  <c r="R313" i="25"/>
  <c r="S313" i="25"/>
  <c r="E312" i="25"/>
  <c r="K312" i="25"/>
  <c r="R312" i="25"/>
  <c r="S312" i="25"/>
  <c r="F314" i="25"/>
  <c r="G314" i="25"/>
  <c r="J314" i="25"/>
  <c r="L314" i="25"/>
  <c r="M314" i="25"/>
  <c r="E315" i="25"/>
  <c r="K315" i="25"/>
  <c r="R315" i="25"/>
  <c r="S315" i="25"/>
  <c r="E316" i="25"/>
  <c r="K316" i="25"/>
  <c r="R316" i="25"/>
  <c r="S316" i="25"/>
  <c r="E317" i="25"/>
  <c r="K317" i="25"/>
  <c r="R317" i="25"/>
  <c r="S317" i="25"/>
  <c r="D318" i="25"/>
  <c r="F318" i="25"/>
  <c r="G318" i="25"/>
  <c r="J318" i="25"/>
  <c r="L318" i="25"/>
  <c r="M318" i="25"/>
  <c r="E319" i="25"/>
  <c r="Q319" i="25" s="1"/>
  <c r="K319" i="25"/>
  <c r="E326" i="25"/>
  <c r="K326" i="25"/>
  <c r="R326" i="25"/>
  <c r="S326" i="25"/>
  <c r="D327" i="25"/>
  <c r="F327" i="25"/>
  <c r="G327" i="25"/>
  <c r="J327" i="25"/>
  <c r="L327" i="25"/>
  <c r="M327" i="25"/>
  <c r="E328" i="25"/>
  <c r="K328" i="25"/>
  <c r="R328" i="25"/>
  <c r="S328" i="25"/>
  <c r="E329" i="25"/>
  <c r="K329" i="25"/>
  <c r="R329" i="25"/>
  <c r="S329" i="25"/>
  <c r="E330" i="25"/>
  <c r="K330" i="25"/>
  <c r="R330" i="25"/>
  <c r="S330" i="25"/>
  <c r="E331" i="25"/>
  <c r="K331" i="25"/>
  <c r="R331" i="25"/>
  <c r="S331" i="25"/>
  <c r="E332" i="25"/>
  <c r="K332" i="25"/>
  <c r="R332" i="25"/>
  <c r="S332" i="25"/>
  <c r="E335" i="25"/>
  <c r="K335" i="25"/>
  <c r="R335" i="25"/>
  <c r="S335" i="25"/>
  <c r="E336" i="25"/>
  <c r="K336" i="25"/>
  <c r="R336" i="25"/>
  <c r="S336" i="25"/>
  <c r="D337" i="25"/>
  <c r="F337" i="25"/>
  <c r="G337" i="25"/>
  <c r="J337" i="25"/>
  <c r="L337" i="25"/>
  <c r="M337" i="25"/>
  <c r="E338" i="25"/>
  <c r="K338" i="25"/>
  <c r="R338" i="25"/>
  <c r="S338" i="25"/>
  <c r="E339" i="25"/>
  <c r="K339" i="25"/>
  <c r="R339" i="25"/>
  <c r="S339" i="25"/>
  <c r="E340" i="25"/>
  <c r="K340" i="25"/>
  <c r="R340" i="25"/>
  <c r="S340" i="25"/>
  <c r="E341" i="25"/>
  <c r="K341" i="25"/>
  <c r="R341" i="25"/>
  <c r="S341" i="25"/>
  <c r="D342" i="25"/>
  <c r="F342" i="25"/>
  <c r="G342" i="25"/>
  <c r="J342" i="25"/>
  <c r="L342" i="25"/>
  <c r="M342" i="25"/>
  <c r="E343" i="25"/>
  <c r="K343" i="25"/>
  <c r="D344" i="25"/>
  <c r="F344" i="25"/>
  <c r="G344" i="25"/>
  <c r="J344" i="25"/>
  <c r="L344" i="25"/>
  <c r="M344" i="25"/>
  <c r="E345" i="25"/>
  <c r="K345" i="25"/>
  <c r="N345" i="25" s="1"/>
  <c r="E348" i="25"/>
  <c r="K348" i="25"/>
  <c r="R348" i="25"/>
  <c r="S348" i="25"/>
  <c r="E349" i="25"/>
  <c r="K349" i="25"/>
  <c r="R349" i="25"/>
  <c r="S349" i="25"/>
  <c r="D350" i="25"/>
  <c r="F350" i="25"/>
  <c r="G350" i="25"/>
  <c r="J350" i="25"/>
  <c r="L350" i="25"/>
  <c r="M350" i="25"/>
  <c r="E351" i="25"/>
  <c r="K351" i="25"/>
  <c r="N351" i="25" s="1"/>
  <c r="E355" i="25"/>
  <c r="K355" i="25"/>
  <c r="R355" i="25"/>
  <c r="S355" i="25"/>
  <c r="D356" i="25"/>
  <c r="F356" i="25"/>
  <c r="G356" i="25"/>
  <c r="J356" i="25"/>
  <c r="L356" i="25"/>
  <c r="M356" i="25"/>
  <c r="E357" i="25"/>
  <c r="K357" i="25"/>
  <c r="R357" i="25"/>
  <c r="S357" i="25"/>
  <c r="E359" i="25"/>
  <c r="K359" i="25"/>
  <c r="R359" i="25"/>
  <c r="S359" i="25"/>
  <c r="E358" i="25"/>
  <c r="K358" i="25"/>
  <c r="R358" i="25"/>
  <c r="S358" i="25"/>
  <c r="E360" i="25"/>
  <c r="K360" i="25"/>
  <c r="R360" i="25"/>
  <c r="S360" i="25"/>
  <c r="E361" i="25"/>
  <c r="K361" i="25"/>
  <c r="R361" i="25"/>
  <c r="S361" i="25"/>
  <c r="D362" i="25"/>
  <c r="F362" i="25"/>
  <c r="G362" i="25"/>
  <c r="J362" i="25"/>
  <c r="L362" i="25"/>
  <c r="M362" i="25"/>
  <c r="E363" i="25"/>
  <c r="K363" i="25"/>
  <c r="D365" i="25"/>
  <c r="F365" i="25"/>
  <c r="G365" i="25"/>
  <c r="J365" i="25"/>
  <c r="L365" i="25"/>
  <c r="M365" i="25"/>
  <c r="E366" i="25"/>
  <c r="K366" i="25"/>
  <c r="R366" i="25"/>
  <c r="S366" i="25"/>
  <c r="E367" i="25"/>
  <c r="K367" i="25"/>
  <c r="R367" i="25"/>
  <c r="S367" i="25"/>
  <c r="D368" i="25"/>
  <c r="F368" i="25"/>
  <c r="G368" i="25"/>
  <c r="J368" i="25"/>
  <c r="L368" i="25"/>
  <c r="M368" i="25"/>
  <c r="E369" i="25"/>
  <c r="K369" i="25"/>
  <c r="D370" i="25"/>
  <c r="F370" i="25"/>
  <c r="G370" i="25"/>
  <c r="J370" i="25"/>
  <c r="L370" i="25"/>
  <c r="M370" i="25"/>
  <c r="E371" i="25"/>
  <c r="K371" i="25"/>
  <c r="R371" i="25"/>
  <c r="S371" i="25"/>
  <c r="E372" i="25"/>
  <c r="K372" i="25"/>
  <c r="R372" i="25"/>
  <c r="S372" i="25"/>
  <c r="E373" i="25"/>
  <c r="K373" i="25"/>
  <c r="R373" i="25"/>
  <c r="S373" i="25"/>
  <c r="E374" i="25"/>
  <c r="K374" i="25"/>
  <c r="R374" i="25"/>
  <c r="S374" i="25"/>
  <c r="D375" i="25"/>
  <c r="F375" i="25"/>
  <c r="G375" i="25"/>
  <c r="J375" i="25"/>
  <c r="L375" i="25"/>
  <c r="M375" i="25"/>
  <c r="E376" i="25"/>
  <c r="K376" i="25"/>
  <c r="R376" i="25"/>
  <c r="S376" i="25"/>
  <c r="E377" i="25"/>
  <c r="K377" i="25"/>
  <c r="R377" i="25"/>
  <c r="S377" i="25"/>
  <c r="E378" i="25"/>
  <c r="K378" i="25"/>
  <c r="R378" i="25"/>
  <c r="S378" i="25"/>
  <c r="D379" i="25"/>
  <c r="F379" i="25"/>
  <c r="G379" i="25"/>
  <c r="J379" i="25"/>
  <c r="L379" i="25"/>
  <c r="M379" i="25"/>
  <c r="E380" i="25"/>
  <c r="K380" i="25"/>
  <c r="D384" i="25"/>
  <c r="F384" i="25"/>
  <c r="G384" i="25"/>
  <c r="J384" i="25"/>
  <c r="L384" i="25"/>
  <c r="M384" i="25"/>
  <c r="E385" i="25"/>
  <c r="K385" i="25"/>
  <c r="R385" i="25"/>
  <c r="S385" i="25"/>
  <c r="E386" i="25"/>
  <c r="K386" i="25"/>
  <c r="R386" i="25"/>
  <c r="S386" i="25"/>
  <c r="K388" i="25"/>
  <c r="Q388" i="25" s="1"/>
  <c r="K389" i="25"/>
  <c r="Q389" i="25" s="1"/>
  <c r="E390" i="25"/>
  <c r="K390" i="25"/>
  <c r="R390" i="25"/>
  <c r="S390" i="25"/>
  <c r="E391" i="25"/>
  <c r="K391" i="25"/>
  <c r="R391" i="25"/>
  <c r="S391" i="25"/>
  <c r="D392" i="25"/>
  <c r="F392" i="25"/>
  <c r="G392" i="25"/>
  <c r="J392" i="25"/>
  <c r="L392" i="25"/>
  <c r="M392" i="25"/>
  <c r="E393" i="25"/>
  <c r="K393" i="25"/>
  <c r="R393" i="25"/>
  <c r="S393" i="25"/>
  <c r="E394" i="25"/>
  <c r="K394" i="25"/>
  <c r="R394" i="25"/>
  <c r="S394" i="25"/>
  <c r="E395" i="25"/>
  <c r="K395" i="25"/>
  <c r="R395" i="25"/>
  <c r="S395" i="25"/>
  <c r="D396" i="25"/>
  <c r="F396" i="25"/>
  <c r="G396" i="25"/>
  <c r="J396" i="25"/>
  <c r="L396" i="25"/>
  <c r="M396" i="25"/>
  <c r="E397" i="25"/>
  <c r="K397" i="25"/>
  <c r="R397" i="25"/>
  <c r="S397" i="25"/>
  <c r="E398" i="25"/>
  <c r="K398" i="25"/>
  <c r="R398" i="25"/>
  <c r="S398" i="25"/>
  <c r="D399" i="25"/>
  <c r="F399" i="25"/>
  <c r="G399" i="25"/>
  <c r="J399" i="25"/>
  <c r="L399" i="25"/>
  <c r="M399" i="25"/>
  <c r="E400" i="25"/>
  <c r="K400" i="25"/>
  <c r="R400" i="25"/>
  <c r="S400" i="25"/>
  <c r="E401" i="25"/>
  <c r="K401" i="25"/>
  <c r="R401" i="25"/>
  <c r="S401" i="25"/>
  <c r="E402" i="25"/>
  <c r="K402" i="25"/>
  <c r="R402" i="25"/>
  <c r="S402" i="25"/>
  <c r="E403" i="25"/>
  <c r="K403" i="25"/>
  <c r="R403" i="25"/>
  <c r="S403" i="25"/>
  <c r="D404" i="25"/>
  <c r="F404" i="25"/>
  <c r="G404" i="25"/>
  <c r="J404" i="25"/>
  <c r="L404" i="25"/>
  <c r="M404" i="25"/>
  <c r="E405" i="25"/>
  <c r="K405" i="25"/>
  <c r="R405" i="25"/>
  <c r="S405" i="25"/>
  <c r="E406" i="25"/>
  <c r="K406" i="25"/>
  <c r="R406" i="25"/>
  <c r="S406" i="25"/>
  <c r="E407" i="25"/>
  <c r="K407" i="25"/>
  <c r="R407" i="25"/>
  <c r="S407" i="25"/>
  <c r="D408" i="25"/>
  <c r="F408" i="25"/>
  <c r="G408" i="25"/>
  <c r="J408" i="25"/>
  <c r="L408" i="25"/>
  <c r="M408" i="25"/>
  <c r="E409" i="25"/>
  <c r="K409" i="25"/>
  <c r="D410" i="25"/>
  <c r="F410" i="25"/>
  <c r="G410" i="25"/>
  <c r="J410" i="25"/>
  <c r="L410" i="25"/>
  <c r="M410" i="25"/>
  <c r="E411" i="25"/>
  <c r="K411" i="25"/>
  <c r="R411" i="25"/>
  <c r="S411" i="25"/>
  <c r="E412" i="25"/>
  <c r="K412" i="25"/>
  <c r="R412" i="25"/>
  <c r="S412" i="25"/>
  <c r="E413" i="25"/>
  <c r="K413" i="25"/>
  <c r="R413" i="25"/>
  <c r="S413" i="25"/>
  <c r="E414" i="25"/>
  <c r="K414" i="25"/>
  <c r="R414" i="25"/>
  <c r="S414" i="25"/>
  <c r="E415" i="25"/>
  <c r="K415" i="25"/>
  <c r="R415" i="25"/>
  <c r="S415" i="25"/>
  <c r="D416" i="25"/>
  <c r="F416" i="25"/>
  <c r="G416" i="25"/>
  <c r="J416" i="25"/>
  <c r="L416" i="25"/>
  <c r="M416" i="25"/>
  <c r="E422" i="25"/>
  <c r="K422" i="25"/>
  <c r="R422" i="25"/>
  <c r="S422" i="25"/>
  <c r="E423" i="25"/>
  <c r="K423" i="25"/>
  <c r="R423" i="25"/>
  <c r="S423" i="25"/>
  <c r="E424" i="25"/>
  <c r="K424" i="25"/>
  <c r="R424" i="25"/>
  <c r="S424" i="25"/>
  <c r="E425" i="25"/>
  <c r="K425" i="25"/>
  <c r="R425" i="25"/>
  <c r="S425" i="25"/>
  <c r="E426" i="25"/>
  <c r="K426" i="25"/>
  <c r="R426" i="25"/>
  <c r="S426" i="25"/>
  <c r="D427" i="25"/>
  <c r="F427" i="25"/>
  <c r="G427" i="25"/>
  <c r="J427" i="25"/>
  <c r="L427" i="25"/>
  <c r="M427" i="25"/>
  <c r="E428" i="25"/>
  <c r="K428" i="25"/>
  <c r="R428" i="25"/>
  <c r="S428" i="25"/>
  <c r="E429" i="25"/>
  <c r="K429" i="25"/>
  <c r="R429" i="25"/>
  <c r="S429" i="25"/>
  <c r="E430" i="25"/>
  <c r="K430" i="25"/>
  <c r="R430" i="25"/>
  <c r="S430" i="25"/>
  <c r="E431" i="25"/>
  <c r="K431" i="25"/>
  <c r="R431" i="25"/>
  <c r="S431" i="25"/>
  <c r="D432" i="25"/>
  <c r="F432" i="25"/>
  <c r="G432" i="25"/>
  <c r="J432" i="25"/>
  <c r="L432" i="25"/>
  <c r="M432" i="25"/>
  <c r="E433" i="25"/>
  <c r="K433" i="25"/>
  <c r="R433" i="25"/>
  <c r="S433" i="25"/>
  <c r="E435" i="25"/>
  <c r="K435" i="25"/>
  <c r="R435" i="25"/>
  <c r="S435" i="25"/>
  <c r="E436" i="25"/>
  <c r="K436" i="25"/>
  <c r="R436" i="25"/>
  <c r="S436" i="25"/>
  <c r="E434" i="25"/>
  <c r="K434" i="25"/>
  <c r="R434" i="25"/>
  <c r="S434" i="25"/>
  <c r="H28" i="25" l="1"/>
  <c r="Q28" i="25"/>
  <c r="H55" i="25"/>
  <c r="Q55" i="25"/>
  <c r="H238" i="25"/>
  <c r="Q238" i="25"/>
  <c r="Q185" i="25"/>
  <c r="H53" i="25"/>
  <c r="Q53" i="25"/>
  <c r="R210" i="25"/>
  <c r="N33" i="25"/>
  <c r="Q33" i="25"/>
  <c r="S210" i="25"/>
  <c r="Q208" i="25"/>
  <c r="Q351" i="25"/>
  <c r="H351" i="25"/>
  <c r="Q345" i="25"/>
  <c r="H345" i="25"/>
  <c r="N393" i="25"/>
  <c r="N241" i="25"/>
  <c r="H134" i="25"/>
  <c r="N358" i="25"/>
  <c r="H222" i="25"/>
  <c r="N434" i="25"/>
  <c r="N433" i="25"/>
  <c r="N425" i="25"/>
  <c r="N422" i="25"/>
  <c r="N406" i="25"/>
  <c r="N398" i="25"/>
  <c r="H358" i="25"/>
  <c r="H332" i="25"/>
  <c r="H272" i="25"/>
  <c r="N261" i="25"/>
  <c r="N235" i="25"/>
  <c r="N232" i="25"/>
  <c r="N198" i="25"/>
  <c r="H181" i="25"/>
  <c r="H131" i="25"/>
  <c r="N101" i="25"/>
  <c r="N51" i="25"/>
  <c r="H23" i="25"/>
  <c r="N222" i="25"/>
  <c r="N46" i="25"/>
  <c r="N155" i="25"/>
  <c r="N131" i="25"/>
  <c r="H433" i="25"/>
  <c r="H425" i="25"/>
  <c r="H422" i="25"/>
  <c r="H406" i="25"/>
  <c r="N339" i="25"/>
  <c r="N317" i="25"/>
  <c r="N311" i="25"/>
  <c r="N266" i="25"/>
  <c r="H261" i="25"/>
  <c r="N255" i="25"/>
  <c r="H235" i="25"/>
  <c r="N183" i="25"/>
  <c r="N160" i="25"/>
  <c r="N144" i="25"/>
  <c r="N136" i="25"/>
  <c r="N128" i="25"/>
  <c r="H101" i="25"/>
  <c r="H51" i="25"/>
  <c r="H348" i="25"/>
  <c r="N329" i="25"/>
  <c r="N178" i="25"/>
  <c r="N139" i="25"/>
  <c r="H434" i="25"/>
  <c r="H339" i="25"/>
  <c r="H317" i="25"/>
  <c r="H311" i="25"/>
  <c r="H255" i="25"/>
  <c r="N240" i="25"/>
  <c r="N237" i="25"/>
  <c r="N224" i="25"/>
  <c r="N221" i="25"/>
  <c r="N203" i="25"/>
  <c r="N189" i="25"/>
  <c r="H183" i="25"/>
  <c r="H160" i="25"/>
  <c r="H144" i="25"/>
  <c r="H136" i="25"/>
  <c r="H128" i="25"/>
  <c r="N48" i="25"/>
  <c r="N45" i="25"/>
  <c r="N41" i="25"/>
  <c r="H366" i="25"/>
  <c r="N313" i="25"/>
  <c r="N204" i="25"/>
  <c r="H142" i="25"/>
  <c r="H431" i="25"/>
  <c r="N430" i="25"/>
  <c r="N395" i="25"/>
  <c r="H430" i="25"/>
  <c r="H395" i="25"/>
  <c r="N361" i="25"/>
  <c r="N359" i="25"/>
  <c r="N336" i="25"/>
  <c r="N331" i="25"/>
  <c r="N328" i="25"/>
  <c r="N274" i="25"/>
  <c r="N271" i="25"/>
  <c r="H240" i="25"/>
  <c r="H237" i="25"/>
  <c r="H224" i="25"/>
  <c r="H221" i="25"/>
  <c r="H203" i="25"/>
  <c r="N188" i="25"/>
  <c r="N180" i="25"/>
  <c r="N157" i="25"/>
  <c r="N138" i="25"/>
  <c r="N130" i="25"/>
  <c r="H81" i="25"/>
  <c r="H48" i="25"/>
  <c r="H45" i="25"/>
  <c r="H41" i="25"/>
  <c r="N22" i="25"/>
  <c r="N436" i="25"/>
  <c r="N405" i="25"/>
  <c r="N397" i="25"/>
  <c r="H359" i="25"/>
  <c r="H336" i="25"/>
  <c r="H274" i="25"/>
  <c r="H271" i="25"/>
  <c r="N260" i="25"/>
  <c r="N234" i="25"/>
  <c r="N231" i="25"/>
  <c r="N200" i="25"/>
  <c r="N197" i="25"/>
  <c r="H188" i="25"/>
  <c r="H180" i="25"/>
  <c r="H157" i="25"/>
  <c r="H138" i="25"/>
  <c r="H130" i="25"/>
  <c r="N100" i="25"/>
  <c r="N50" i="25"/>
  <c r="H22" i="25"/>
  <c r="N44" i="25"/>
  <c r="N272" i="25"/>
  <c r="H79" i="25"/>
  <c r="H405" i="25"/>
  <c r="N367" i="25"/>
  <c r="N355" i="25"/>
  <c r="N349" i="25"/>
  <c r="N338" i="25"/>
  <c r="N316" i="25"/>
  <c r="N310" i="25"/>
  <c r="N276" i="25"/>
  <c r="N268" i="25"/>
  <c r="H260" i="25"/>
  <c r="H231" i="25"/>
  <c r="H200" i="25"/>
  <c r="H197" i="25"/>
  <c r="N159" i="25"/>
  <c r="N143" i="25"/>
  <c r="N135" i="25"/>
  <c r="N127" i="25"/>
  <c r="H50" i="25"/>
  <c r="N431" i="25"/>
  <c r="H428" i="25"/>
  <c r="H46" i="25"/>
  <c r="N429" i="25"/>
  <c r="N394" i="25"/>
  <c r="H367" i="25"/>
  <c r="H349" i="25"/>
  <c r="H341" i="25"/>
  <c r="H316" i="25"/>
  <c r="N312" i="25"/>
  <c r="H310" i="25"/>
  <c r="H276" i="25"/>
  <c r="N257" i="25"/>
  <c r="N239" i="25"/>
  <c r="N223" i="25"/>
  <c r="N205" i="25"/>
  <c r="N202" i="25"/>
  <c r="H162" i="25"/>
  <c r="H159" i="25"/>
  <c r="H143" i="25"/>
  <c r="H135" i="25"/>
  <c r="H127" i="25"/>
  <c r="N80" i="25"/>
  <c r="N47" i="25"/>
  <c r="N238" i="25"/>
  <c r="H241" i="25"/>
  <c r="H204" i="25"/>
  <c r="H424" i="25"/>
  <c r="H394" i="25"/>
  <c r="N360" i="25"/>
  <c r="N357" i="25"/>
  <c r="N335" i="25"/>
  <c r="N330" i="25"/>
  <c r="H312" i="25"/>
  <c r="N270" i="25"/>
  <c r="H223" i="25"/>
  <c r="H205" i="25"/>
  <c r="N179" i="25"/>
  <c r="N156" i="25"/>
  <c r="N140" i="25"/>
  <c r="N132" i="25"/>
  <c r="H80" i="25"/>
  <c r="H42" i="25"/>
  <c r="H340" i="25"/>
  <c r="H393" i="25"/>
  <c r="H44" i="25"/>
  <c r="H436" i="25"/>
  <c r="H429" i="25"/>
  <c r="N435" i="25"/>
  <c r="N423" i="25"/>
  <c r="N407" i="25"/>
  <c r="N391" i="25"/>
  <c r="H360" i="25"/>
  <c r="H357" i="25"/>
  <c r="H335" i="25"/>
  <c r="H330" i="25"/>
  <c r="H273" i="25"/>
  <c r="H270" i="25"/>
  <c r="N262" i="25"/>
  <c r="N259" i="25"/>
  <c r="N233" i="25"/>
  <c r="N230" i="25"/>
  <c r="N199" i="25"/>
  <c r="H179" i="25"/>
  <c r="H156" i="25"/>
  <c r="H140" i="25"/>
  <c r="H132" i="25"/>
  <c r="N120" i="25"/>
  <c r="N99" i="25"/>
  <c r="N428" i="25"/>
  <c r="H184" i="25"/>
  <c r="H161" i="25"/>
  <c r="N79" i="25"/>
  <c r="N332" i="25"/>
  <c r="N426" i="25"/>
  <c r="H435" i="25"/>
  <c r="H426" i="25"/>
  <c r="H407" i="25"/>
  <c r="N366" i="25"/>
  <c r="N348" i="25"/>
  <c r="N340" i="25"/>
  <c r="N315" i="25"/>
  <c r="N267" i="25"/>
  <c r="H262" i="25"/>
  <c r="H259" i="25"/>
  <c r="N256" i="25"/>
  <c r="H233" i="25"/>
  <c r="H199" i="25"/>
  <c r="N184" i="25"/>
  <c r="N161" i="25"/>
  <c r="N142" i="25"/>
  <c r="N134" i="25"/>
  <c r="H99" i="25"/>
  <c r="G439" i="25"/>
  <c r="S439" i="25" s="1"/>
  <c r="D438" i="25"/>
  <c r="G438" i="25"/>
  <c r="D440" i="25"/>
  <c r="F438" i="25"/>
  <c r="F440" i="25"/>
  <c r="F439" i="25"/>
  <c r="G440" i="25"/>
  <c r="D439" i="25"/>
  <c r="P439" i="25" s="1"/>
  <c r="P4" i="25"/>
  <c r="S206" i="25"/>
  <c r="S187" i="25"/>
  <c r="S258" i="25"/>
  <c r="K314" i="25"/>
  <c r="N314" i="25" s="1"/>
  <c r="S242" i="25"/>
  <c r="S52" i="25"/>
  <c r="Q42" i="25"/>
  <c r="Q181" i="25"/>
  <c r="P318" i="25"/>
  <c r="S150" i="25"/>
  <c r="S334" i="25"/>
  <c r="P292" i="25"/>
  <c r="K66" i="25"/>
  <c r="N66" i="25" s="1"/>
  <c r="R114" i="25"/>
  <c r="Q3" i="25"/>
  <c r="E334" i="25"/>
  <c r="P158" i="25"/>
  <c r="E437" i="25"/>
  <c r="K129" i="25"/>
  <c r="N129" i="25" s="1"/>
  <c r="S416" i="25"/>
  <c r="S379" i="25"/>
  <c r="Q175" i="25"/>
  <c r="Q172" i="25"/>
  <c r="R163" i="25"/>
  <c r="E269" i="25"/>
  <c r="H269" i="25" s="1"/>
  <c r="K27" i="25"/>
  <c r="N27" i="25" s="1"/>
  <c r="K158" i="25"/>
  <c r="N158" i="25" s="1"/>
  <c r="S214" i="25"/>
  <c r="Q304" i="25"/>
  <c r="S229" i="25"/>
  <c r="Q424" i="25"/>
  <c r="P66" i="25"/>
  <c r="P362" i="25"/>
  <c r="R236" i="25"/>
  <c r="Q218" i="25"/>
  <c r="Q402" i="25"/>
  <c r="Q7" i="25"/>
  <c r="Q195" i="25"/>
  <c r="Q192" i="25"/>
  <c r="P137" i="25"/>
  <c r="P210" i="25"/>
  <c r="E158" i="25"/>
  <c r="I158" i="25" s="1"/>
  <c r="Q374" i="25"/>
  <c r="K292" i="25"/>
  <c r="N292" i="25" s="1"/>
  <c r="S177" i="25"/>
  <c r="E93" i="25"/>
  <c r="H93" i="25" s="1"/>
  <c r="P265" i="25"/>
  <c r="S182" i="25"/>
  <c r="Q286" i="25"/>
  <c r="S437" i="25"/>
  <c r="Q436" i="25"/>
  <c r="R126" i="25"/>
  <c r="S252" i="25"/>
  <c r="E368" i="25"/>
  <c r="H368" i="25" s="1"/>
  <c r="K133" i="25"/>
  <c r="N133" i="25" s="1"/>
  <c r="P254" i="25"/>
  <c r="P82" i="25"/>
  <c r="P305" i="25"/>
  <c r="R265" i="25"/>
  <c r="P229" i="25"/>
  <c r="P187" i="25"/>
  <c r="K427" i="25"/>
  <c r="N427" i="25" s="1"/>
  <c r="R76" i="25"/>
  <c r="E220" i="25"/>
  <c r="H220" i="25" s="1"/>
  <c r="K214" i="25"/>
  <c r="N214" i="25" s="1"/>
  <c r="E145" i="25"/>
  <c r="H145" i="25" s="1"/>
  <c r="E137" i="25"/>
  <c r="H137" i="25" s="1"/>
  <c r="E410" i="25"/>
  <c r="H410" i="25" s="1"/>
  <c r="E350" i="25"/>
  <c r="H350" i="25" s="1"/>
  <c r="S190" i="25"/>
  <c r="Q191" i="25"/>
  <c r="P263" i="25"/>
  <c r="R254" i="25"/>
  <c r="K196" i="25"/>
  <c r="N196" i="25" s="1"/>
  <c r="P284" i="25"/>
  <c r="Q268" i="25"/>
  <c r="P78" i="25"/>
  <c r="K432" i="25"/>
  <c r="N432" i="25" s="1"/>
  <c r="R318" i="25"/>
  <c r="E305" i="25"/>
  <c r="H305" i="25" s="1"/>
  <c r="Q219" i="25"/>
  <c r="Q216" i="25"/>
  <c r="E427" i="25"/>
  <c r="H427" i="25" s="1"/>
  <c r="Q411" i="25"/>
  <c r="P327" i="25"/>
  <c r="Q115" i="25"/>
  <c r="S220" i="25"/>
  <c r="S145" i="25"/>
  <c r="Q77" i="25"/>
  <c r="E432" i="25"/>
  <c r="H432" i="25" s="1"/>
  <c r="P416" i="25"/>
  <c r="S410" i="25"/>
  <c r="S399" i="25"/>
  <c r="S350" i="25"/>
  <c r="Q307" i="25"/>
  <c r="K375" i="25"/>
  <c r="N375" i="25" s="1"/>
  <c r="S327" i="25"/>
  <c r="E292" i="25"/>
  <c r="H292" i="25" s="1"/>
  <c r="E284" i="25"/>
  <c r="I284" i="25" s="1"/>
  <c r="Q230" i="25"/>
  <c r="E114" i="25"/>
  <c r="R86" i="25"/>
  <c r="Q81" i="25"/>
  <c r="E384" i="25"/>
  <c r="H384" i="25" s="1"/>
  <c r="S196" i="25"/>
  <c r="R427" i="25"/>
  <c r="P334" i="25"/>
  <c r="Q273" i="25"/>
  <c r="S93" i="25"/>
  <c r="Q390" i="25"/>
  <c r="K4" i="25"/>
  <c r="O4" i="25" s="1"/>
  <c r="Q198" i="25"/>
  <c r="N439" i="25"/>
  <c r="P49" i="25"/>
  <c r="S4" i="25"/>
  <c r="P206" i="25"/>
  <c r="E4" i="25"/>
  <c r="I4" i="25" s="1"/>
  <c r="S314" i="25"/>
  <c r="S284" i="25"/>
  <c r="R145" i="25"/>
  <c r="R137" i="25"/>
  <c r="P98" i="25"/>
  <c r="P365" i="25"/>
  <c r="Q51" i="25"/>
  <c r="P427" i="25"/>
  <c r="Q303" i="25"/>
  <c r="Q279" i="25"/>
  <c r="K265" i="25"/>
  <c r="N265" i="25" s="1"/>
  <c r="Q135" i="25"/>
  <c r="K98" i="25"/>
  <c r="N98" i="25" s="1"/>
  <c r="S66" i="25"/>
  <c r="Q47" i="25"/>
  <c r="N42" i="25"/>
  <c r="Q306" i="25"/>
  <c r="S265" i="25"/>
  <c r="S225" i="25"/>
  <c r="Q176" i="25"/>
  <c r="R119" i="25"/>
  <c r="S76" i="25"/>
  <c r="P52" i="25"/>
  <c r="S49" i="25"/>
  <c r="R408" i="25"/>
  <c r="S318" i="25"/>
  <c r="Q124" i="25"/>
  <c r="P432" i="25"/>
  <c r="K410" i="25"/>
  <c r="N410" i="25" s="1"/>
  <c r="Q385" i="25"/>
  <c r="R362" i="25"/>
  <c r="R129" i="25"/>
  <c r="P76" i="25"/>
  <c r="R35" i="25"/>
  <c r="S396" i="25"/>
  <c r="K350" i="25"/>
  <c r="N350" i="25" s="1"/>
  <c r="S275" i="25"/>
  <c r="S141" i="25"/>
  <c r="S102" i="25"/>
  <c r="P35" i="25"/>
  <c r="S154" i="25"/>
  <c r="R141" i="25"/>
  <c r="R102" i="25"/>
  <c r="E76" i="25"/>
  <c r="H76" i="25" s="1"/>
  <c r="R384" i="25"/>
  <c r="P21" i="25"/>
  <c r="S375" i="25"/>
  <c r="P370" i="25"/>
  <c r="S263" i="25"/>
  <c r="S244" i="25"/>
  <c r="P182" i="25"/>
  <c r="P154" i="25"/>
  <c r="P133" i="25"/>
  <c r="R93" i="25"/>
  <c r="P24" i="25"/>
  <c r="E396" i="25"/>
  <c r="H396" i="25" s="1"/>
  <c r="Q373" i="25"/>
  <c r="E187" i="25"/>
  <c r="I187" i="25" s="1"/>
  <c r="E154" i="25"/>
  <c r="H154" i="25" s="1"/>
  <c r="E102" i="25"/>
  <c r="H102" i="25" s="1"/>
  <c r="E27" i="25"/>
  <c r="I27" i="25" s="1"/>
  <c r="Q415" i="25"/>
  <c r="S344" i="25"/>
  <c r="Q151" i="25"/>
  <c r="Q412" i="25"/>
  <c r="P356" i="25"/>
  <c r="K187" i="25"/>
  <c r="N187" i="25" s="1"/>
  <c r="Q180" i="25"/>
  <c r="Q22" i="25"/>
  <c r="Q257" i="25"/>
  <c r="S168" i="25"/>
  <c r="P105" i="25"/>
  <c r="P129" i="25"/>
  <c r="P384" i="25"/>
  <c r="S301" i="25"/>
  <c r="S248" i="25"/>
  <c r="K225" i="25"/>
  <c r="N225" i="25" s="1"/>
  <c r="S114" i="25"/>
  <c r="K437" i="25"/>
  <c r="E342" i="25"/>
  <c r="H342" i="25" s="1"/>
  <c r="R301" i="25"/>
  <c r="K250" i="25"/>
  <c r="N250" i="25" s="1"/>
  <c r="E248" i="25"/>
  <c r="H248" i="25" s="1"/>
  <c r="Q245" i="25"/>
  <c r="P15" i="25"/>
  <c r="Q10" i="25"/>
  <c r="S408" i="25"/>
  <c r="R258" i="25"/>
  <c r="P250" i="25"/>
  <c r="P177" i="25"/>
  <c r="S82" i="25"/>
  <c r="P220" i="25"/>
  <c r="Q217" i="25"/>
  <c r="Q39" i="25"/>
  <c r="S21" i="25"/>
  <c r="S362" i="25"/>
  <c r="P242" i="25"/>
  <c r="R27" i="25"/>
  <c r="K356" i="25"/>
  <c r="N356" i="25" s="1"/>
  <c r="P244" i="25"/>
  <c r="K201" i="25"/>
  <c r="N201" i="25" s="1"/>
  <c r="Q128" i="25"/>
  <c r="P27" i="25"/>
  <c r="Q300" i="25"/>
  <c r="P201" i="25"/>
  <c r="S40" i="25"/>
  <c r="E244" i="25"/>
  <c r="H244" i="25" s="1"/>
  <c r="S201" i="25"/>
  <c r="E196" i="25"/>
  <c r="I196" i="25" s="1"/>
  <c r="K163" i="25"/>
  <c r="N163" i="25" s="1"/>
  <c r="N81" i="25"/>
  <c r="Q302" i="25"/>
  <c r="Q278" i="25"/>
  <c r="K168" i="25"/>
  <c r="N168" i="25" s="1"/>
  <c r="K416" i="25"/>
  <c r="N416" i="25" s="1"/>
  <c r="Q414" i="25"/>
  <c r="R379" i="25"/>
  <c r="K362" i="25"/>
  <c r="N362" i="25" s="1"/>
  <c r="Q290" i="25"/>
  <c r="Q211" i="25"/>
  <c r="Q167" i="25"/>
  <c r="Q164" i="25"/>
  <c r="K154" i="25"/>
  <c r="N154" i="25" s="1"/>
  <c r="Q147" i="25"/>
  <c r="R410" i="25"/>
  <c r="Q401" i="25"/>
  <c r="S365" i="25"/>
  <c r="Q360" i="25"/>
  <c r="S337" i="25"/>
  <c r="S309" i="25"/>
  <c r="P301" i="25"/>
  <c r="Q298" i="25"/>
  <c r="P280" i="25"/>
  <c r="S269" i="25"/>
  <c r="S254" i="25"/>
  <c r="P252" i="25"/>
  <c r="Q243" i="25"/>
  <c r="H230" i="25"/>
  <c r="Q194" i="25"/>
  <c r="Q169" i="25"/>
  <c r="Q152" i="25"/>
  <c r="E126" i="25"/>
  <c r="H126" i="25" s="1"/>
  <c r="Q117" i="25"/>
  <c r="P93" i="25"/>
  <c r="P408" i="25"/>
  <c r="S384" i="25"/>
  <c r="Q371" i="25"/>
  <c r="R365" i="25"/>
  <c r="S342" i="25"/>
  <c r="S297" i="25"/>
  <c r="S292" i="25"/>
  <c r="P126" i="25"/>
  <c r="P119" i="25"/>
  <c r="S98" i="25"/>
  <c r="Q23" i="25"/>
  <c r="E21" i="25"/>
  <c r="H21" i="25" s="1"/>
  <c r="S11" i="25"/>
  <c r="P350" i="25"/>
  <c r="R284" i="25"/>
  <c r="E252" i="25"/>
  <c r="H252" i="25" s="1"/>
  <c r="P225" i="25"/>
  <c r="K177" i="25"/>
  <c r="N177" i="25" s="1"/>
  <c r="Q166" i="25"/>
  <c r="Q146" i="25"/>
  <c r="S137" i="25"/>
  <c r="S119" i="25"/>
  <c r="Q403" i="25"/>
  <c r="Q398" i="25"/>
  <c r="Q391" i="25"/>
  <c r="Q376" i="25"/>
  <c r="K370" i="25"/>
  <c r="N370" i="25" s="1"/>
  <c r="E327" i="25"/>
  <c r="H327" i="25" s="1"/>
  <c r="Q289" i="25"/>
  <c r="K242" i="25"/>
  <c r="N242" i="25" s="1"/>
  <c r="E225" i="25"/>
  <c r="H225" i="25" s="1"/>
  <c r="K210" i="25"/>
  <c r="N210" i="25" s="1"/>
  <c r="R190" i="25"/>
  <c r="S60" i="25"/>
  <c r="S35" i="25"/>
  <c r="S427" i="25"/>
  <c r="E408" i="25"/>
  <c r="H408" i="25" s="1"/>
  <c r="Q400" i="25"/>
  <c r="P344" i="25"/>
  <c r="P258" i="25"/>
  <c r="P337" i="25"/>
  <c r="P314" i="25"/>
  <c r="E297" i="25"/>
  <c r="H297" i="25" s="1"/>
  <c r="Q266" i="25"/>
  <c r="E254" i="25"/>
  <c r="H254" i="25" s="1"/>
  <c r="E206" i="25"/>
  <c r="H206" i="25" s="1"/>
  <c r="K190" i="25"/>
  <c r="N190" i="25" s="1"/>
  <c r="Q179" i="25"/>
  <c r="E177" i="25"/>
  <c r="H177" i="25" s="1"/>
  <c r="Q139" i="25"/>
  <c r="Q125" i="25"/>
  <c r="E98" i="25"/>
  <c r="H98" i="25" s="1"/>
  <c r="P40" i="25"/>
  <c r="E11" i="25"/>
  <c r="H11" i="25" s="1"/>
  <c r="K344" i="25"/>
  <c r="N344" i="25" s="1"/>
  <c r="P297" i="25"/>
  <c r="Q160" i="25"/>
  <c r="Q143" i="25"/>
  <c r="R121" i="25"/>
  <c r="P102" i="25"/>
  <c r="R392" i="25"/>
  <c r="Q386" i="25"/>
  <c r="Q378" i="25"/>
  <c r="Q361" i="25"/>
  <c r="S305" i="25"/>
  <c r="Q291" i="25"/>
  <c r="S288" i="25"/>
  <c r="K275" i="25"/>
  <c r="N275" i="25" s="1"/>
  <c r="R248" i="25"/>
  <c r="E229" i="25"/>
  <c r="H229" i="25" s="1"/>
  <c r="Q212" i="25"/>
  <c r="P168" i="25"/>
  <c r="K150" i="25"/>
  <c r="O150" i="25" s="1"/>
  <c r="Q131" i="25"/>
  <c r="E129" i="25"/>
  <c r="H129" i="25" s="1"/>
  <c r="S105" i="25"/>
  <c r="Q8" i="25"/>
  <c r="Q435" i="25"/>
  <c r="Q397" i="25"/>
  <c r="E344" i="25"/>
  <c r="I344" i="25" s="1"/>
  <c r="Q328" i="25"/>
  <c r="Q326" i="25"/>
  <c r="Q312" i="25"/>
  <c r="K301" i="25"/>
  <c r="N301" i="25" s="1"/>
  <c r="Q299" i="25"/>
  <c r="E288" i="25"/>
  <c r="H288" i="25" s="1"/>
  <c r="Q285" i="25"/>
  <c r="P248" i="25"/>
  <c r="R187" i="25"/>
  <c r="R158" i="25"/>
  <c r="S126" i="25"/>
  <c r="R105" i="25"/>
  <c r="E404" i="25"/>
  <c r="H404" i="25" s="1"/>
  <c r="R396" i="25"/>
  <c r="S392" i="25"/>
  <c r="Q348" i="25"/>
  <c r="Q341" i="25"/>
  <c r="K305" i="25"/>
  <c r="N305" i="25" s="1"/>
  <c r="P288" i="25"/>
  <c r="Q260" i="25"/>
  <c r="E214" i="25"/>
  <c r="I214" i="25" s="1"/>
  <c r="K21" i="25"/>
  <c r="N21" i="25" s="1"/>
  <c r="R437" i="25"/>
  <c r="N424" i="25"/>
  <c r="P392" i="25"/>
  <c r="K379" i="25"/>
  <c r="N379" i="25" s="1"/>
  <c r="Q377" i="25"/>
  <c r="Q372" i="25"/>
  <c r="K337" i="25"/>
  <c r="N337" i="25" s="1"/>
  <c r="Q330" i="25"/>
  <c r="R314" i="25"/>
  <c r="Q308" i="25"/>
  <c r="R297" i="25"/>
  <c r="P275" i="25"/>
  <c r="N273" i="25"/>
  <c r="K269" i="25"/>
  <c r="N269" i="25" s="1"/>
  <c r="K263" i="25"/>
  <c r="N263" i="25" s="1"/>
  <c r="R225" i="25"/>
  <c r="Q222" i="25"/>
  <c r="Q193" i="25"/>
  <c r="R168" i="25"/>
  <c r="P150" i="25"/>
  <c r="Q148" i="25"/>
  <c r="P145" i="25"/>
  <c r="P121" i="25"/>
  <c r="Q118" i="25"/>
  <c r="Q80" i="25"/>
  <c r="E78" i="25"/>
  <c r="I78" i="25" s="1"/>
  <c r="K76" i="25"/>
  <c r="N76" i="25" s="1"/>
  <c r="K49" i="25"/>
  <c r="N49" i="25" s="1"/>
  <c r="K15" i="25"/>
  <c r="N15" i="25" s="1"/>
  <c r="S356" i="25"/>
  <c r="Q335" i="25"/>
  <c r="H328" i="25"/>
  <c r="P269" i="25"/>
  <c r="S236" i="25"/>
  <c r="S133" i="25"/>
  <c r="S86" i="25"/>
  <c r="Q44" i="25"/>
  <c r="S24" i="25"/>
  <c r="R4" i="25"/>
  <c r="N341" i="25"/>
  <c r="K318" i="25"/>
  <c r="N318" i="25" s="1"/>
  <c r="R305" i="25"/>
  <c r="R280" i="25"/>
  <c r="Q276" i="25"/>
  <c r="H257" i="25"/>
  <c r="S250" i="25"/>
  <c r="R242" i="25"/>
  <c r="Q204" i="25"/>
  <c r="R98" i="25"/>
  <c r="Q92" i="25"/>
  <c r="K86" i="25"/>
  <c r="N86" i="25" s="1"/>
  <c r="E82" i="25"/>
  <c r="H82" i="25" s="1"/>
  <c r="R52" i="25"/>
  <c r="K24" i="25"/>
  <c r="N24" i="25" s="1"/>
  <c r="S15" i="25"/>
  <c r="S432" i="25"/>
  <c r="Q426" i="25"/>
  <c r="S404" i="25"/>
  <c r="H398" i="25"/>
  <c r="E392" i="25"/>
  <c r="H392" i="25" s="1"/>
  <c r="E379" i="25"/>
  <c r="H379" i="25" s="1"/>
  <c r="K365" i="25"/>
  <c r="N365" i="25" s="1"/>
  <c r="R327" i="25"/>
  <c r="R292" i="25"/>
  <c r="Q287" i="25"/>
  <c r="E275" i="25"/>
  <c r="H275" i="25" s="1"/>
  <c r="K248" i="25"/>
  <c r="N248" i="25" s="1"/>
  <c r="P236" i="25"/>
  <c r="P214" i="25"/>
  <c r="P190" i="25"/>
  <c r="E150" i="25"/>
  <c r="H150" i="25" s="1"/>
  <c r="K145" i="25"/>
  <c r="N145" i="25" s="1"/>
  <c r="K119" i="25"/>
  <c r="N119" i="25" s="1"/>
  <c r="P86" i="25"/>
  <c r="H47" i="25"/>
  <c r="Q45" i="25"/>
  <c r="E40" i="25"/>
  <c r="H40" i="25" s="1"/>
  <c r="K404" i="25"/>
  <c r="N404" i="25" s="1"/>
  <c r="P396" i="25"/>
  <c r="R368" i="25"/>
  <c r="R334" i="25"/>
  <c r="K280" i="25"/>
  <c r="N280" i="25" s="1"/>
  <c r="E265" i="25"/>
  <c r="H265" i="25" s="1"/>
  <c r="E236" i="25"/>
  <c r="H236" i="25" s="1"/>
  <c r="E210" i="25"/>
  <c r="R196" i="25"/>
  <c r="Q174" i="25"/>
  <c r="S163" i="25"/>
  <c r="K105" i="25"/>
  <c r="N105" i="25" s="1"/>
  <c r="K52" i="25"/>
  <c r="N52" i="25" s="1"/>
  <c r="E49" i="25"/>
  <c r="H49" i="25" s="1"/>
  <c r="Q413" i="25"/>
  <c r="K399" i="25"/>
  <c r="N399" i="25" s="1"/>
  <c r="R370" i="25"/>
  <c r="S368" i="25"/>
  <c r="E356" i="25"/>
  <c r="H356" i="25" s="1"/>
  <c r="K284" i="25"/>
  <c r="N284" i="25" s="1"/>
  <c r="Q272" i="25"/>
  <c r="Q233" i="25"/>
  <c r="E190" i="25"/>
  <c r="H190" i="25" s="1"/>
  <c r="E182" i="25"/>
  <c r="I182" i="25" s="1"/>
  <c r="Q161" i="25"/>
  <c r="E141" i="25"/>
  <c r="H141" i="25" s="1"/>
  <c r="Q123" i="25"/>
  <c r="K114" i="25"/>
  <c r="O114" i="25" s="1"/>
  <c r="K93" i="25"/>
  <c r="N93" i="25" s="1"/>
  <c r="Q91" i="25"/>
  <c r="E24" i="25"/>
  <c r="I24" i="25" s="1"/>
  <c r="Q433" i="25"/>
  <c r="Q423" i="25"/>
  <c r="S370" i="25"/>
  <c r="Q366" i="25"/>
  <c r="E365" i="25"/>
  <c r="H365" i="25" s="1"/>
  <c r="Q357" i="25"/>
  <c r="R350" i="25"/>
  <c r="Q336" i="25"/>
  <c r="R309" i="25"/>
  <c r="R275" i="25"/>
  <c r="Q262" i="25"/>
  <c r="E250" i="25"/>
  <c r="H250" i="25" s="1"/>
  <c r="Q203" i="25"/>
  <c r="Q159" i="25"/>
  <c r="P141" i="25"/>
  <c r="Q138" i="25"/>
  <c r="E119" i="25"/>
  <c r="I119" i="25" s="1"/>
  <c r="P114" i="25"/>
  <c r="R432" i="25"/>
  <c r="K408" i="25"/>
  <c r="N408" i="25" s="1"/>
  <c r="E399" i="25"/>
  <c r="H399" i="25" s="1"/>
  <c r="P375" i="25"/>
  <c r="R344" i="25"/>
  <c r="P342" i="25"/>
  <c r="Q340" i="25"/>
  <c r="R288" i="25"/>
  <c r="S280" i="25"/>
  <c r="R269" i="25"/>
  <c r="H266" i="25"/>
  <c r="E258" i="25"/>
  <c r="H258" i="25" s="1"/>
  <c r="R220" i="25"/>
  <c r="Q205" i="25"/>
  <c r="E201" i="25"/>
  <c r="I201" i="25" s="1"/>
  <c r="P163" i="25"/>
  <c r="S158" i="25"/>
  <c r="R150" i="25"/>
  <c r="Q149" i="25"/>
  <c r="Q116" i="25"/>
  <c r="S78" i="25"/>
  <c r="P60" i="25"/>
  <c r="R49" i="25"/>
  <c r="E35" i="25"/>
  <c r="H35" i="25" s="1"/>
  <c r="Q425" i="25"/>
  <c r="H397" i="25"/>
  <c r="H391" i="25"/>
  <c r="Q358" i="25"/>
  <c r="Q311" i="25"/>
  <c r="E309" i="25"/>
  <c r="Q173" i="25"/>
  <c r="E168" i="25"/>
  <c r="H168" i="25" s="1"/>
  <c r="Q157" i="25"/>
  <c r="Q153" i="25"/>
  <c r="Q132" i="25"/>
  <c r="Q46" i="25"/>
  <c r="S27" i="25"/>
  <c r="R15" i="25"/>
  <c r="P11" i="25"/>
  <c r="H7" i="25"/>
  <c r="H361" i="25"/>
  <c r="Q317" i="25"/>
  <c r="H268" i="25"/>
  <c r="E242" i="25"/>
  <c r="H242" i="25" s="1"/>
  <c r="Q213" i="25"/>
  <c r="H198" i="25"/>
  <c r="Q183" i="25"/>
  <c r="N181" i="25"/>
  <c r="Q165" i="25"/>
  <c r="E163" i="25"/>
  <c r="I163" i="25" s="1"/>
  <c r="Q134" i="25"/>
  <c r="Q122" i="25"/>
  <c r="E60" i="25"/>
  <c r="H60" i="25" s="1"/>
  <c r="R24" i="25"/>
  <c r="N23" i="25"/>
  <c r="R21" i="25"/>
  <c r="R375" i="25"/>
  <c r="Q430" i="25"/>
  <c r="E416" i="25"/>
  <c r="I416" i="25" s="1"/>
  <c r="Q406" i="25"/>
  <c r="Q395" i="25"/>
  <c r="E375" i="25"/>
  <c r="I375" i="25" s="1"/>
  <c r="E370" i="25"/>
  <c r="I370" i="25" s="1"/>
  <c r="Q367" i="25"/>
  <c r="Q329" i="25"/>
  <c r="E318" i="25"/>
  <c r="I318" i="25" s="1"/>
  <c r="K297" i="25"/>
  <c r="N297" i="25" s="1"/>
  <c r="H267" i="25"/>
  <c r="Q267" i="25"/>
  <c r="H178" i="25"/>
  <c r="Q178" i="25"/>
  <c r="H155" i="25"/>
  <c r="Q155" i="25"/>
  <c r="H423" i="25"/>
  <c r="R404" i="25"/>
  <c r="R399" i="25"/>
  <c r="H331" i="25"/>
  <c r="Q331" i="25"/>
  <c r="Q215" i="25"/>
  <c r="E133" i="25"/>
  <c r="I133" i="25" s="1"/>
  <c r="E66" i="25"/>
  <c r="I66" i="25" s="1"/>
  <c r="R416" i="25"/>
  <c r="Q428" i="25"/>
  <c r="K396" i="25"/>
  <c r="N396" i="25" s="1"/>
  <c r="Q393" i="25"/>
  <c r="K368" i="25"/>
  <c r="N368" i="25" s="1"/>
  <c r="H355" i="25"/>
  <c r="Q355" i="25"/>
  <c r="S121" i="25"/>
  <c r="K121" i="25"/>
  <c r="N121" i="25" s="1"/>
  <c r="P404" i="25"/>
  <c r="P399" i="25"/>
  <c r="K392" i="25"/>
  <c r="N392" i="25" s="1"/>
  <c r="Q232" i="25"/>
  <c r="E86" i="25"/>
  <c r="I86" i="25" s="1"/>
  <c r="H315" i="25"/>
  <c r="Q315" i="25"/>
  <c r="Q241" i="25"/>
  <c r="R206" i="25"/>
  <c r="K206" i="25"/>
  <c r="N206" i="25" s="1"/>
  <c r="H202" i="25"/>
  <c r="Q202" i="25"/>
  <c r="Q431" i="25"/>
  <c r="Q422" i="25"/>
  <c r="Q407" i="25"/>
  <c r="K384" i="25"/>
  <c r="O384" i="25" s="1"/>
  <c r="R244" i="25"/>
  <c r="K244" i="25"/>
  <c r="N244" i="25" s="1"/>
  <c r="H234" i="25"/>
  <c r="Q234" i="25"/>
  <c r="R229" i="25"/>
  <c r="K229" i="25"/>
  <c r="N229" i="25" s="1"/>
  <c r="E105" i="25"/>
  <c r="I105" i="25" s="1"/>
  <c r="H100" i="25"/>
  <c r="Q100" i="25"/>
  <c r="Q50" i="25"/>
  <c r="E52" i="25"/>
  <c r="I52" i="25" s="1"/>
  <c r="P437" i="25"/>
  <c r="P410" i="25"/>
  <c r="P379" i="25"/>
  <c r="E301" i="25"/>
  <c r="I301" i="25" s="1"/>
  <c r="E280" i="25"/>
  <c r="I280" i="25" s="1"/>
  <c r="Q274" i="25"/>
  <c r="Q256" i="25"/>
  <c r="R60" i="25"/>
  <c r="K60" i="25"/>
  <c r="N60" i="25" s="1"/>
  <c r="H338" i="25"/>
  <c r="Q338" i="25"/>
  <c r="Q429" i="25"/>
  <c r="Q405" i="25"/>
  <c r="Q394" i="25"/>
  <c r="E362" i="25"/>
  <c r="I362" i="25" s="1"/>
  <c r="N162" i="25"/>
  <c r="Q162" i="25"/>
  <c r="R66" i="25"/>
  <c r="R182" i="25"/>
  <c r="K182" i="25"/>
  <c r="N182" i="25" s="1"/>
  <c r="R133" i="25"/>
  <c r="S129" i="25"/>
  <c r="P368" i="25"/>
  <c r="R342" i="25"/>
  <c r="K342" i="25"/>
  <c r="N342" i="25" s="1"/>
  <c r="K126" i="25"/>
  <c r="N126" i="25" s="1"/>
  <c r="R82" i="25"/>
  <c r="K82" i="25"/>
  <c r="N82" i="25" s="1"/>
  <c r="Q434" i="25"/>
  <c r="P196" i="25"/>
  <c r="Q339" i="25"/>
  <c r="Q332" i="25"/>
  <c r="H329" i="25"/>
  <c r="Q316" i="25"/>
  <c r="H256" i="25"/>
  <c r="Q235" i="25"/>
  <c r="H232" i="25"/>
  <c r="H185" i="25"/>
  <c r="Q156" i="25"/>
  <c r="H139" i="25"/>
  <c r="Q127" i="25"/>
  <c r="Q101" i="25"/>
  <c r="Q79" i="25"/>
  <c r="Q41" i="25"/>
  <c r="Q359" i="25"/>
  <c r="Q349" i="25"/>
  <c r="R337" i="25"/>
  <c r="Q313" i="25"/>
  <c r="Q270" i="25"/>
  <c r="R263" i="25"/>
  <c r="Q261" i="25"/>
  <c r="K252" i="25"/>
  <c r="N252" i="25" s="1"/>
  <c r="Q237" i="25"/>
  <c r="Q223" i="25"/>
  <c r="R201" i="25"/>
  <c r="Q199" i="25"/>
  <c r="R177" i="25"/>
  <c r="R154" i="25"/>
  <c r="Q144" i="25"/>
  <c r="K78" i="25"/>
  <c r="N78" i="25" s="1"/>
  <c r="K40" i="25"/>
  <c r="N40" i="25" s="1"/>
  <c r="E15" i="25"/>
  <c r="I15" i="25" s="1"/>
  <c r="K11" i="25"/>
  <c r="N11" i="25" s="1"/>
  <c r="R356" i="25"/>
  <c r="E337" i="25"/>
  <c r="I337" i="25" s="1"/>
  <c r="K334" i="25"/>
  <c r="E314" i="25"/>
  <c r="I314" i="25" s="1"/>
  <c r="E263" i="25"/>
  <c r="I263" i="25" s="1"/>
  <c r="R250" i="25"/>
  <c r="K236" i="25"/>
  <c r="N236" i="25" s="1"/>
  <c r="R214" i="25"/>
  <c r="Q140" i="25"/>
  <c r="K102" i="25"/>
  <c r="N102" i="25" s="1"/>
  <c r="Q99" i="25"/>
  <c r="Q310" i="25"/>
  <c r="Q277" i="25"/>
  <c r="Q259" i="25"/>
  <c r="Q221" i="25"/>
  <c r="Q197" i="25"/>
  <c r="Q142" i="25"/>
  <c r="Q136" i="25"/>
  <c r="K35" i="25"/>
  <c r="N35" i="25" s="1"/>
  <c r="K309" i="25"/>
  <c r="O309" i="25" s="1"/>
  <c r="K288" i="25"/>
  <c r="N288" i="25" s="1"/>
  <c r="K258" i="25"/>
  <c r="N258" i="25" s="1"/>
  <c r="Q255" i="25"/>
  <c r="Q240" i="25"/>
  <c r="Q231" i="25"/>
  <c r="K220" i="25"/>
  <c r="N220" i="25" s="1"/>
  <c r="Q184" i="25"/>
  <c r="K141" i="25"/>
  <c r="N141" i="25" s="1"/>
  <c r="K327" i="25"/>
  <c r="N327" i="25" s="1"/>
  <c r="K254" i="25"/>
  <c r="O254" i="25" s="1"/>
  <c r="K137" i="25"/>
  <c r="N137" i="25" s="1"/>
  <c r="Q271" i="25"/>
  <c r="R252" i="25"/>
  <c r="Q224" i="25"/>
  <c r="Q200" i="25"/>
  <c r="Q130" i="25"/>
  <c r="R78" i="25"/>
  <c r="Q48" i="25"/>
  <c r="R40" i="25"/>
  <c r="R11" i="25"/>
  <c r="Q9" i="25"/>
  <c r="I210" i="25" l="1"/>
  <c r="Q210" i="25"/>
  <c r="O225" i="25"/>
  <c r="O190" i="25"/>
  <c r="I220" i="25"/>
  <c r="I206" i="25"/>
  <c r="O105" i="25"/>
  <c r="I129" i="25"/>
  <c r="O121" i="25"/>
  <c r="I82" i="25"/>
  <c r="I368" i="25"/>
  <c r="I399" i="25"/>
  <c r="I248" i="25"/>
  <c r="O280" i="25"/>
  <c r="O337" i="25"/>
  <c r="O76" i="25"/>
  <c r="O344" i="25"/>
  <c r="O314" i="25"/>
  <c r="I150" i="25"/>
  <c r="I269" i="25"/>
  <c r="O27" i="25"/>
  <c r="O210" i="25"/>
  <c r="O35" i="25"/>
  <c r="O318" i="25"/>
  <c r="O327" i="25"/>
  <c r="I379" i="25"/>
  <c r="I35" i="25"/>
  <c r="I254" i="25"/>
  <c r="O396" i="25"/>
  <c r="O187" i="25"/>
  <c r="O350" i="25"/>
  <c r="O220" i="25"/>
  <c r="I275" i="25"/>
  <c r="O416" i="25"/>
  <c r="O370" i="25"/>
  <c r="O392" i="25"/>
  <c r="I93" i="25"/>
  <c r="N437" i="25"/>
  <c r="O437" i="25"/>
  <c r="O229" i="25"/>
  <c r="O49" i="25"/>
  <c r="O404" i="25"/>
  <c r="O11" i="25"/>
  <c r="O129" i="25"/>
  <c r="O410" i="25"/>
  <c r="I396" i="25"/>
  <c r="O182" i="25"/>
  <c r="O248" i="25"/>
  <c r="O163" i="25"/>
  <c r="I168" i="25"/>
  <c r="O154" i="25"/>
  <c r="I258" i="25"/>
  <c r="H114" i="25"/>
  <c r="I114" i="25"/>
  <c r="I137" i="25"/>
  <c r="O201" i="25"/>
  <c r="I40" i="25"/>
  <c r="O275" i="25"/>
  <c r="I288" i="25"/>
  <c r="O66" i="25"/>
  <c r="I432" i="25"/>
  <c r="I292" i="25"/>
  <c r="O375" i="25"/>
  <c r="O60" i="25"/>
  <c r="O284" i="25"/>
  <c r="I225" i="25"/>
  <c r="H437" i="25"/>
  <c r="I437" i="25"/>
  <c r="I236" i="25"/>
  <c r="O288" i="25"/>
  <c r="O236" i="25"/>
  <c r="I392" i="25"/>
  <c r="O269" i="25"/>
  <c r="O432" i="25"/>
  <c r="O292" i="25"/>
  <c r="O408" i="25"/>
  <c r="O133" i="25"/>
  <c r="I141" i="25"/>
  <c r="H309" i="25"/>
  <c r="I309" i="25"/>
  <c r="I244" i="25"/>
  <c r="O297" i="25"/>
  <c r="O196" i="25"/>
  <c r="O21" i="25"/>
  <c r="O137" i="25"/>
  <c r="O86" i="25"/>
  <c r="I154" i="25"/>
  <c r="O244" i="25"/>
  <c r="O368" i="25"/>
  <c r="O242" i="25"/>
  <c r="I76" i="25"/>
  <c r="O177" i="25"/>
  <c r="I229" i="25"/>
  <c r="O301" i="25"/>
  <c r="O141" i="25"/>
  <c r="O365" i="25"/>
  <c r="H334" i="25"/>
  <c r="I334" i="25"/>
  <c r="I145" i="25"/>
  <c r="O158" i="25"/>
  <c r="O250" i="25"/>
  <c r="O305" i="25"/>
  <c r="O362" i="25"/>
  <c r="O119" i="25"/>
  <c r="O82" i="25"/>
  <c r="I126" i="25"/>
  <c r="O40" i="25"/>
  <c r="I404" i="25"/>
  <c r="I252" i="25"/>
  <c r="I11" i="25"/>
  <c r="O168" i="25"/>
  <c r="N334" i="25"/>
  <c r="O334" i="25"/>
  <c r="I327" i="25"/>
  <c r="I102" i="25"/>
  <c r="O93" i="25"/>
  <c r="O98" i="25"/>
  <c r="I297" i="25"/>
  <c r="I384" i="25"/>
  <c r="O342" i="25"/>
  <c r="I98" i="25"/>
  <c r="O252" i="25"/>
  <c r="I21" i="25"/>
  <c r="I410" i="25"/>
  <c r="O356" i="25"/>
  <c r="O214" i="25"/>
  <c r="I60" i="25"/>
  <c r="O145" i="25"/>
  <c r="I177" i="25"/>
  <c r="O399" i="25"/>
  <c r="I342" i="25"/>
  <c r="O258" i="25"/>
  <c r="O379" i="25"/>
  <c r="O52" i="25"/>
  <c r="I408" i="25"/>
  <c r="O427" i="25"/>
  <c r="O206" i="25"/>
  <c r="O78" i="25"/>
  <c r="O263" i="25"/>
  <c r="I350" i="25"/>
  <c r="I190" i="25"/>
  <c r="I305" i="25"/>
  <c r="O126" i="25"/>
  <c r="I242" i="25"/>
  <c r="I49" i="25"/>
  <c r="O102" i="25"/>
  <c r="O24" i="25"/>
  <c r="I427" i="25"/>
  <c r="I365" i="25"/>
  <c r="O15" i="25"/>
  <c r="I250" i="25"/>
  <c r="I356" i="25"/>
  <c r="G441" i="25"/>
  <c r="F441" i="25"/>
  <c r="H4" i="25"/>
  <c r="Q214" i="25"/>
  <c r="Q158" i="25"/>
  <c r="Q201" i="25"/>
  <c r="P440" i="25"/>
  <c r="H158" i="25"/>
  <c r="Q432" i="25"/>
  <c r="Q305" i="25"/>
  <c r="D441" i="25"/>
  <c r="P441" i="25" s="1"/>
  <c r="S440" i="25"/>
  <c r="Q292" i="25"/>
  <c r="Q437" i="25"/>
  <c r="E440" i="25"/>
  <c r="H440" i="25" s="1"/>
  <c r="Q4" i="25"/>
  <c r="Q93" i="25"/>
  <c r="Q379" i="25"/>
  <c r="R440" i="25"/>
  <c r="K440" i="25"/>
  <c r="O440" i="25" s="1"/>
  <c r="H201" i="25"/>
  <c r="Q49" i="25"/>
  <c r="Q190" i="25"/>
  <c r="Q269" i="25"/>
  <c r="Q410" i="25"/>
  <c r="E439" i="25"/>
  <c r="H439" i="25" s="1"/>
  <c r="Q265" i="25"/>
  <c r="Q344" i="25"/>
  <c r="Q187" i="25"/>
  <c r="Q284" i="25"/>
  <c r="Q250" i="25"/>
  <c r="Q350" i="25"/>
  <c r="Q427" i="25"/>
  <c r="Q196" i="25"/>
  <c r="R439" i="25"/>
  <c r="Q114" i="25"/>
  <c r="H187" i="25"/>
  <c r="Q27" i="25"/>
  <c r="Q129" i="25"/>
  <c r="H196" i="25"/>
  <c r="Q356" i="25"/>
  <c r="P438" i="25"/>
  <c r="H284" i="25"/>
  <c r="Q163" i="25"/>
  <c r="Q177" i="25"/>
  <c r="Q98" i="25"/>
  <c r="Q21" i="25"/>
  <c r="H27" i="25"/>
  <c r="R438" i="25"/>
  <c r="E438" i="25"/>
  <c r="H438" i="25" s="1"/>
  <c r="H344" i="25"/>
  <c r="N4" i="25"/>
  <c r="K438" i="25"/>
  <c r="S438" i="25"/>
  <c r="Q168" i="25"/>
  <c r="Q154" i="25"/>
  <c r="Q225" i="25"/>
  <c r="Q60" i="25"/>
  <c r="Q76" i="25"/>
  <c r="Q150" i="25"/>
  <c r="Q242" i="25"/>
  <c r="Q182" i="25"/>
  <c r="Q297" i="25"/>
  <c r="Q248" i="25"/>
  <c r="H210" i="25"/>
  <c r="H214" i="25"/>
  <c r="N114" i="25"/>
  <c r="Q404" i="25"/>
  <c r="N150" i="25"/>
  <c r="Q229" i="25"/>
  <c r="Q275" i="25"/>
  <c r="H182" i="25"/>
  <c r="Q78" i="25"/>
  <c r="Q368" i="25"/>
  <c r="Q399" i="25"/>
  <c r="Q408" i="25"/>
  <c r="H119" i="25"/>
  <c r="Q119" i="25"/>
  <c r="H78" i="25"/>
  <c r="Q220" i="25"/>
  <c r="Q82" i="25"/>
  <c r="Q334" i="25"/>
  <c r="H24" i="25"/>
  <c r="Q24" i="25"/>
  <c r="H163" i="25"/>
  <c r="Q365" i="25"/>
  <c r="Q145" i="25"/>
  <c r="Q314" i="25"/>
  <c r="H314" i="25"/>
  <c r="H362" i="25"/>
  <c r="Q362" i="25"/>
  <c r="Q252" i="25"/>
  <c r="H375" i="25"/>
  <c r="Q375" i="25"/>
  <c r="Q288" i="25"/>
  <c r="H370" i="25"/>
  <c r="Q370" i="25"/>
  <c r="Q35" i="25"/>
  <c r="Q396" i="25"/>
  <c r="H86" i="25"/>
  <c r="Q86" i="25"/>
  <c r="Q337" i="25"/>
  <c r="H337" i="25"/>
  <c r="H105" i="25"/>
  <c r="Q105" i="25"/>
  <c r="Q40" i="25"/>
  <c r="Q244" i="25"/>
  <c r="Q206" i="25"/>
  <c r="H280" i="25"/>
  <c r="Q280" i="25"/>
  <c r="Q309" i="25"/>
  <c r="Q121" i="25"/>
  <c r="H416" i="25"/>
  <c r="Q416" i="25"/>
  <c r="Q263" i="25"/>
  <c r="H263" i="25"/>
  <c r="Q236" i="25"/>
  <c r="Q327" i="25"/>
  <c r="Q384" i="25"/>
  <c r="N384" i="25"/>
  <c r="Q126" i="25"/>
  <c r="H318" i="25"/>
  <c r="Q318" i="25"/>
  <c r="H301" i="25"/>
  <c r="Q301" i="25"/>
  <c r="H15" i="25"/>
  <c r="Q15" i="25"/>
  <c r="Q102" i="25"/>
  <c r="H66" i="25"/>
  <c r="Q66" i="25"/>
  <c r="Q141" i="25"/>
  <c r="Q11" i="25"/>
  <c r="Q392" i="25"/>
  <c r="N254" i="25"/>
  <c r="Q254" i="25"/>
  <c r="Q137" i="25"/>
  <c r="Q258" i="25"/>
  <c r="Q342" i="25"/>
  <c r="H52" i="25"/>
  <c r="Q52" i="25"/>
  <c r="H133" i="25"/>
  <c r="Q133" i="25"/>
  <c r="I438" i="25" l="1"/>
  <c r="N438" i="25"/>
  <c r="O438" i="25"/>
  <c r="I440" i="25"/>
  <c r="I439" i="25"/>
  <c r="E441" i="25"/>
  <c r="H441" i="25" s="1"/>
  <c r="R441" i="25"/>
  <c r="K441" i="25"/>
  <c r="S441" i="25"/>
  <c r="N440" i="25"/>
  <c r="Q440" i="25"/>
  <c r="Q439" i="25"/>
  <c r="Q438" i="25"/>
  <c r="N441" i="25" l="1"/>
  <c r="O441" i="25"/>
  <c r="I441" i="25"/>
  <c r="Q441" i="25"/>
  <c r="N309" i="25"/>
  <c r="P309" i="25"/>
</calcChain>
</file>

<file path=xl/sharedStrings.xml><?xml version="1.0" encoding="utf-8"?>
<sst xmlns="http://schemas.openxmlformats.org/spreadsheetml/2006/main" count="997" uniqueCount="451">
  <si>
    <t>大阪星光学院</t>
  </si>
  <si>
    <t>清風南海</t>
  </si>
  <si>
    <t>大商学園</t>
  </si>
  <si>
    <t>大阪薫英女学院</t>
  </si>
  <si>
    <t>大阪女学院</t>
  </si>
  <si>
    <t>大阪成蹊女子</t>
  </si>
  <si>
    <t>賢明学院</t>
  </si>
  <si>
    <t>四天王寺</t>
  </si>
  <si>
    <t>城南学園</t>
  </si>
  <si>
    <t>帝塚山学院</t>
  </si>
  <si>
    <t>羽衣学園</t>
  </si>
  <si>
    <t>プール学院</t>
  </si>
  <si>
    <t>明浄学院</t>
  </si>
  <si>
    <t>英真学園</t>
  </si>
  <si>
    <t>追手門学院</t>
  </si>
  <si>
    <t>大阪学芸</t>
  </si>
  <si>
    <t>大阪青凌</t>
  </si>
  <si>
    <t>大阪桐蔭</t>
  </si>
  <si>
    <t>関西大倉</t>
  </si>
  <si>
    <t>関西創価</t>
  </si>
  <si>
    <t>金光大阪</t>
  </si>
  <si>
    <t>金光八尾</t>
  </si>
  <si>
    <t>四條畷学園</t>
  </si>
  <si>
    <t>清教学園</t>
  </si>
  <si>
    <t>清明学院</t>
  </si>
  <si>
    <t>同志社香里</t>
  </si>
  <si>
    <t>初芝富田林</t>
  </si>
  <si>
    <t>箕面自由学園</t>
  </si>
  <si>
    <t>桃山学院</t>
  </si>
  <si>
    <t>関西大学第一</t>
    <rPh sb="3" eb="4">
      <t>ガク</t>
    </rPh>
    <phoneticPr fontId="2"/>
  </si>
  <si>
    <t>近畿大学附属</t>
    <rPh sb="3" eb="4">
      <t>ガク</t>
    </rPh>
    <phoneticPr fontId="2"/>
  </si>
  <si>
    <t>好文学園女子</t>
    <rPh sb="0" eb="1">
      <t>コウ</t>
    </rPh>
    <rPh sb="1" eb="2">
      <t>ブン</t>
    </rPh>
    <rPh sb="2" eb="4">
      <t>ガクエン</t>
    </rPh>
    <rPh sb="4" eb="6">
      <t>ジョシ</t>
    </rPh>
    <phoneticPr fontId="2"/>
  </si>
  <si>
    <t>関西大学北陽</t>
    <rPh sb="0" eb="2">
      <t>カンサイ</t>
    </rPh>
    <rPh sb="2" eb="4">
      <t>ダイガク</t>
    </rPh>
    <phoneticPr fontId="2"/>
  </si>
  <si>
    <t>近畿大学泉州</t>
    <rPh sb="0" eb="2">
      <t>キンキ</t>
    </rPh>
    <rPh sb="2" eb="4">
      <t>ダイガク</t>
    </rPh>
    <rPh sb="4" eb="5">
      <t>セン</t>
    </rPh>
    <rPh sb="5" eb="6">
      <t>シュウ</t>
    </rPh>
    <phoneticPr fontId="2"/>
  </si>
  <si>
    <t>初芝立命館</t>
    <rPh sb="2" eb="4">
      <t>リツメイ</t>
    </rPh>
    <rPh sb="4" eb="5">
      <t>カン</t>
    </rPh>
    <phoneticPr fontId="2"/>
  </si>
  <si>
    <t>関西学院千里国際</t>
    <rPh sb="0" eb="2">
      <t>カンセイ</t>
    </rPh>
    <rPh sb="2" eb="4">
      <t>ガクイン</t>
    </rPh>
    <phoneticPr fontId="2"/>
  </si>
  <si>
    <t>大阪暁光</t>
    <rPh sb="0" eb="2">
      <t>オオサカ</t>
    </rPh>
    <rPh sb="2" eb="3">
      <t>ギョウ</t>
    </rPh>
    <rPh sb="3" eb="4">
      <t>コウ</t>
    </rPh>
    <phoneticPr fontId="2"/>
  </si>
  <si>
    <t>あべの翔学</t>
    <rPh sb="3" eb="4">
      <t>ショウ</t>
    </rPh>
    <rPh sb="4" eb="5">
      <t>ガク</t>
    </rPh>
    <phoneticPr fontId="2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</si>
  <si>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2"/>
  </si>
  <si>
    <t>アサンプション国際</t>
    <rPh sb="7" eb="9">
      <t>コクサイ</t>
    </rPh>
    <phoneticPr fontId="2"/>
  </si>
  <si>
    <t>堺リベラル</t>
    <rPh sb="0" eb="1">
      <t>サカイ</t>
    </rPh>
    <phoneticPr fontId="2"/>
  </si>
  <si>
    <t>アナン学園</t>
    <rPh sb="3" eb="5">
      <t>ガクエン</t>
    </rPh>
    <phoneticPr fontId="2"/>
  </si>
  <si>
    <t>金光藤蔭</t>
    <rPh sb="0" eb="2">
      <t>コンコウ</t>
    </rPh>
    <phoneticPr fontId="2"/>
  </si>
  <si>
    <t>香里ヌヴェール学院</t>
    <rPh sb="0" eb="2">
      <t>コウリ</t>
    </rPh>
    <rPh sb="7" eb="9">
      <t>ガクイン</t>
    </rPh>
    <phoneticPr fontId="2"/>
  </si>
  <si>
    <t>ヴェリタス城星学園</t>
  </si>
  <si>
    <t>上宮太子</t>
  </si>
  <si>
    <t>東海大学付属大阪仰星</t>
    <rPh sb="3" eb="4">
      <t>ガク</t>
    </rPh>
    <rPh sb="4" eb="6">
      <t>フゾク</t>
    </rPh>
    <rPh sb="6" eb="8">
      <t>オオサカ</t>
    </rPh>
    <rPh sb="8" eb="9">
      <t>アオグ</t>
    </rPh>
    <phoneticPr fontId="2"/>
  </si>
  <si>
    <t>区分</t>
    <rPh sb="0" eb="2">
      <t>クブン</t>
    </rPh>
    <phoneticPr fontId="2"/>
  </si>
  <si>
    <t>普通</t>
    <rPh sb="0" eb="2">
      <t>フツウ</t>
    </rPh>
    <phoneticPr fontId="2"/>
  </si>
  <si>
    <t>総合</t>
    <rPh sb="0" eb="2">
      <t>ソウゴウ</t>
    </rPh>
    <phoneticPr fontId="2"/>
  </si>
  <si>
    <t>賢明学院</t>
    <rPh sb="0" eb="2">
      <t>ケンメイ</t>
    </rPh>
    <rPh sb="2" eb="4">
      <t>ガクイン</t>
    </rPh>
    <phoneticPr fontId="2"/>
  </si>
  <si>
    <t>校　　名</t>
    <phoneticPr fontId="2"/>
  </si>
  <si>
    <t>合計</t>
    <rPh sb="0" eb="2">
      <t>ゴウケイ</t>
    </rPh>
    <phoneticPr fontId="2"/>
  </si>
  <si>
    <r>
      <rPr>
        <b/>
        <sz val="10"/>
        <rFont val="游ゴシック"/>
        <family val="3"/>
        <charset val="128"/>
      </rPr>
      <t>■</t>
    </r>
  </si>
  <si>
    <t>学科／コース計</t>
    <rPh sb="0" eb="2">
      <t>ガッカ</t>
    </rPh>
    <rPh sb="6" eb="7">
      <t>ケイ</t>
    </rPh>
    <phoneticPr fontId="2"/>
  </si>
  <si>
    <t>早稲田摂陵</t>
    <rPh sb="0" eb="3">
      <t>ワセダ</t>
    </rPh>
    <phoneticPr fontId="2"/>
  </si>
  <si>
    <t>B</t>
    <phoneticPr fontId="2"/>
  </si>
  <si>
    <t>A</t>
    <phoneticPr fontId="2"/>
  </si>
  <si>
    <t>履正社</t>
  </si>
  <si>
    <t>競技ｺｰｽ・Ⅲ類</t>
    <rPh sb="0" eb="2">
      <t>キョウギ</t>
    </rPh>
    <rPh sb="6" eb="8">
      <t>3ルイ</t>
    </rPh>
    <phoneticPr fontId="2"/>
  </si>
  <si>
    <t>履正社</t>
    <phoneticPr fontId="2"/>
  </si>
  <si>
    <t>学藝ｺｰｽ・Ⅱ類</t>
    <phoneticPr fontId="2"/>
  </si>
  <si>
    <t>学藝ｺｰｽ・Ⅰ類</t>
    <rPh sb="7" eb="8">
      <t>ルイ</t>
    </rPh>
    <phoneticPr fontId="2"/>
  </si>
  <si>
    <t>学藝ｺｰｽ・S類</t>
    <rPh sb="0" eb="1">
      <t>ガク</t>
    </rPh>
    <rPh sb="7" eb="8">
      <t>ルイ</t>
    </rPh>
    <phoneticPr fontId="2"/>
  </si>
  <si>
    <t>桃山学院</t>
    <phoneticPr fontId="2"/>
  </si>
  <si>
    <t>文理・ｱｽﾘｰﾄｸﾗｽ</t>
    <rPh sb="0" eb="2">
      <t>ブンリ</t>
    </rPh>
    <phoneticPr fontId="2"/>
  </si>
  <si>
    <t>文理・文理ｸﾗｽ</t>
    <rPh sb="0" eb="2">
      <t>ブンリ</t>
    </rPh>
    <rPh sb="3" eb="5">
      <t>ブンリ</t>
    </rPh>
    <phoneticPr fontId="2"/>
  </si>
  <si>
    <t>英数</t>
    <rPh sb="0" eb="2">
      <t>エイスウ</t>
    </rPh>
    <phoneticPr fontId="2"/>
  </si>
  <si>
    <t>Ｓ英数</t>
    <phoneticPr fontId="2"/>
  </si>
  <si>
    <t>ｸﾗﾌﾞ選抜</t>
    <rPh sb="4" eb="6">
      <t>センバツ</t>
    </rPh>
    <phoneticPr fontId="2"/>
  </si>
  <si>
    <t>箕面自由学園</t>
    <rPh sb="4" eb="6">
      <t>ガクエン</t>
    </rPh>
    <phoneticPr fontId="2"/>
  </si>
  <si>
    <t>特進</t>
    <rPh sb="0" eb="2">
      <t>トクシン</t>
    </rPh>
    <phoneticPr fontId="2"/>
  </si>
  <si>
    <t>ｽｰﾊﾟｰ特進</t>
    <rPh sb="5" eb="7">
      <t>トクシン</t>
    </rPh>
    <phoneticPr fontId="2"/>
  </si>
  <si>
    <t>ＳＳ特進</t>
    <rPh sb="2" eb="4">
      <t>トクシン</t>
    </rPh>
    <phoneticPr fontId="2"/>
  </si>
  <si>
    <t>箕面学園</t>
    <phoneticPr fontId="2"/>
  </si>
  <si>
    <t>総合選択制</t>
    <rPh sb="0" eb="2">
      <t>ソウゴウ</t>
    </rPh>
    <rPh sb="2" eb="5">
      <t>センタクセイ</t>
    </rPh>
    <phoneticPr fontId="2"/>
  </si>
  <si>
    <t>東大谷</t>
  </si>
  <si>
    <t>進学</t>
    <rPh sb="0" eb="2">
      <t>シンガク</t>
    </rPh>
    <phoneticPr fontId="2"/>
  </si>
  <si>
    <t>東大谷</t>
    <phoneticPr fontId="2"/>
  </si>
  <si>
    <t>国際</t>
    <rPh sb="0" eb="2">
      <t>コクサイ</t>
    </rPh>
    <phoneticPr fontId="2"/>
  </si>
  <si>
    <t>東大阪大学敬愛</t>
  </si>
  <si>
    <t>ﾌｧｯｼｮﾝ創造</t>
    <rPh sb="6" eb="8">
      <t>ソウゾウ</t>
    </rPh>
    <phoneticPr fontId="2"/>
  </si>
  <si>
    <t>東大阪大学敬愛</t>
    <rPh sb="0" eb="1">
      <t>ヒガシ</t>
    </rPh>
    <rPh sb="1" eb="3">
      <t>オオサカ</t>
    </rPh>
    <rPh sb="3" eb="5">
      <t>ダイガク</t>
    </rPh>
    <rPh sb="5" eb="7">
      <t>ケイアイ</t>
    </rPh>
    <phoneticPr fontId="2"/>
  </si>
  <si>
    <t>調理・製菓</t>
    <rPh sb="0" eb="2">
      <t>チョウリ</t>
    </rPh>
    <rPh sb="3" eb="5">
      <t>セイカ</t>
    </rPh>
    <phoneticPr fontId="2"/>
  </si>
  <si>
    <t>こども教育</t>
    <rPh sb="3" eb="5">
      <t>キョウイク</t>
    </rPh>
    <phoneticPr fontId="2"/>
  </si>
  <si>
    <t>総合進学</t>
    <rPh sb="0" eb="2">
      <t>ソウゴウ</t>
    </rPh>
    <rPh sb="2" eb="4">
      <t>シンガク</t>
    </rPh>
    <phoneticPr fontId="2"/>
  </si>
  <si>
    <t>ＰＬ学園</t>
  </si>
  <si>
    <t>理文選修</t>
    <rPh sb="0" eb="1">
      <t>リ</t>
    </rPh>
    <rPh sb="1" eb="2">
      <t>ブン</t>
    </rPh>
    <rPh sb="3" eb="4">
      <t>シュウ</t>
    </rPh>
    <phoneticPr fontId="2"/>
  </si>
  <si>
    <t>ＰＬ学園</t>
    <rPh sb="2" eb="4">
      <t>ガクエン</t>
    </rPh>
    <phoneticPr fontId="2"/>
  </si>
  <si>
    <t>国公立</t>
    <rPh sb="0" eb="3">
      <t>コッコウリツ</t>
    </rPh>
    <phoneticPr fontId="2"/>
  </si>
  <si>
    <t>阪南大学</t>
  </si>
  <si>
    <t>阪南大学</t>
    <phoneticPr fontId="2"/>
  </si>
  <si>
    <t>探究特進A</t>
    <rPh sb="0" eb="4">
      <t>タンキュウトクシン</t>
    </rPh>
    <phoneticPr fontId="2"/>
  </si>
  <si>
    <t>探究特進S</t>
    <rPh sb="0" eb="4">
      <t>タンキュウトクシン</t>
    </rPh>
    <phoneticPr fontId="2"/>
  </si>
  <si>
    <t>体育</t>
    <rPh sb="0" eb="2">
      <t>タイイク</t>
    </rPh>
    <phoneticPr fontId="2"/>
  </si>
  <si>
    <t>立命館</t>
    <rPh sb="0" eb="2">
      <t>リツメイ</t>
    </rPh>
    <rPh sb="2" eb="3">
      <t>カン</t>
    </rPh>
    <phoneticPr fontId="2"/>
  </si>
  <si>
    <t>初芝富田林</t>
    <phoneticPr fontId="2"/>
  </si>
  <si>
    <t>特進β</t>
    <rPh sb="0" eb="2">
      <t>トクシン</t>
    </rPh>
    <phoneticPr fontId="19"/>
  </si>
  <si>
    <t>特進α</t>
    <rPh sb="0" eb="2">
      <t>トクシン</t>
    </rPh>
    <phoneticPr fontId="19"/>
  </si>
  <si>
    <t>S特進β</t>
    <rPh sb="1" eb="3">
      <t>トクシン</t>
    </rPh>
    <phoneticPr fontId="19"/>
  </si>
  <si>
    <t>S特進α</t>
    <rPh sb="1" eb="3">
      <t>トクシン</t>
    </rPh>
    <phoneticPr fontId="19"/>
  </si>
  <si>
    <t>羽衣学園</t>
    <phoneticPr fontId="2"/>
  </si>
  <si>
    <t>文理特進Ⅱ類</t>
    <rPh sb="0" eb="2">
      <t>ブンリ</t>
    </rPh>
    <rPh sb="2" eb="4">
      <t>トクシン</t>
    </rPh>
    <rPh sb="5" eb="6">
      <t>ルイ</t>
    </rPh>
    <phoneticPr fontId="2"/>
  </si>
  <si>
    <t>文理特進Ⅰ類</t>
    <rPh sb="0" eb="2">
      <t>ブンリ</t>
    </rPh>
    <rPh sb="2" eb="4">
      <t>トクシン</t>
    </rPh>
    <rPh sb="5" eb="6">
      <t>ルイ</t>
    </rPh>
    <phoneticPr fontId="2"/>
  </si>
  <si>
    <t>浪速</t>
  </si>
  <si>
    <t>Ⅲ類</t>
    <rPh sb="1" eb="2">
      <t>ルイ</t>
    </rPh>
    <phoneticPr fontId="2"/>
  </si>
  <si>
    <t>浪速</t>
    <phoneticPr fontId="2"/>
  </si>
  <si>
    <t>Ⅱ類</t>
    <rPh sb="1" eb="2">
      <t>ルイ</t>
    </rPh>
    <phoneticPr fontId="2"/>
  </si>
  <si>
    <t>Ⅰ類</t>
    <rPh sb="1" eb="2">
      <t>ルイ</t>
    </rPh>
    <phoneticPr fontId="2"/>
  </si>
  <si>
    <t>文理S1</t>
    <rPh sb="0" eb="2">
      <t>ブンリ</t>
    </rPh>
    <phoneticPr fontId="2"/>
  </si>
  <si>
    <t>同志社香里</t>
    <rPh sb="0" eb="3">
      <t>ドウシシャ</t>
    </rPh>
    <rPh sb="3" eb="4">
      <t>コウ</t>
    </rPh>
    <rPh sb="4" eb="5">
      <t>リ</t>
    </rPh>
    <phoneticPr fontId="2"/>
  </si>
  <si>
    <t>東海大学付属大阪仰星</t>
    <rPh sb="6" eb="8">
      <t>オオサカ</t>
    </rPh>
    <phoneticPr fontId="2"/>
  </si>
  <si>
    <t>英数特進</t>
    <rPh sb="0" eb="2">
      <t>エイスウ</t>
    </rPh>
    <rPh sb="2" eb="4">
      <t>トクシン</t>
    </rPh>
    <phoneticPr fontId="2"/>
  </si>
  <si>
    <t>帝塚山学院泉ヶ丘</t>
  </si>
  <si>
    <t>帝塚山学院泉ヶ丘</t>
    <phoneticPr fontId="2"/>
  </si>
  <si>
    <t>S特進</t>
    <rPh sb="1" eb="3">
      <t>トクシン</t>
    </rPh>
    <phoneticPr fontId="2"/>
  </si>
  <si>
    <t>太成学院大学</t>
  </si>
  <si>
    <t>ｱｽﾘｰﾄ</t>
    <phoneticPr fontId="2"/>
  </si>
  <si>
    <t>太成学院大学</t>
    <rPh sb="0" eb="2">
      <t>タイセイ</t>
    </rPh>
    <rPh sb="2" eb="4">
      <t>ガクイン</t>
    </rPh>
    <rPh sb="4" eb="6">
      <t>ダイガク</t>
    </rPh>
    <phoneticPr fontId="2"/>
  </si>
  <si>
    <t>ｽﾎﾟｰﾂ進学</t>
    <rPh sb="5" eb="7">
      <t>シンガク</t>
    </rPh>
    <phoneticPr fontId="2"/>
  </si>
  <si>
    <t>ﾗｲﾌﾃﾞｻﾞｲﾝ</t>
    <phoneticPr fontId="2"/>
  </si>
  <si>
    <t>製菓パティスリー</t>
    <rPh sb="0" eb="2">
      <t>セイカ</t>
    </rPh>
    <phoneticPr fontId="2"/>
  </si>
  <si>
    <t>特進ｾﾚｸﾄ</t>
    <rPh sb="0" eb="2">
      <t>トクシン</t>
    </rPh>
    <phoneticPr fontId="2"/>
  </si>
  <si>
    <t>商業</t>
    <rPh sb="0" eb="1">
      <t>ショウ</t>
    </rPh>
    <rPh sb="1" eb="2">
      <t>ギョウ</t>
    </rPh>
    <phoneticPr fontId="2"/>
  </si>
  <si>
    <t>大商学園</t>
    <rPh sb="2" eb="4">
      <t>ガクエン</t>
    </rPh>
    <phoneticPr fontId="2"/>
  </si>
  <si>
    <t>情報ｸﾘｴｲﾃｨﾌﾞ</t>
    <rPh sb="0" eb="2">
      <t>ジョウホウ</t>
    </rPh>
    <phoneticPr fontId="2"/>
  </si>
  <si>
    <t>特進Ⅱ類</t>
    <rPh sb="0" eb="2">
      <t>トクシン</t>
    </rPh>
    <rPh sb="3" eb="4">
      <t>ルイ</t>
    </rPh>
    <phoneticPr fontId="2"/>
  </si>
  <si>
    <t>特進Ⅰ類</t>
    <rPh sb="0" eb="2">
      <t>トクシン</t>
    </rPh>
    <rPh sb="3" eb="4">
      <t>ルイ</t>
    </rPh>
    <phoneticPr fontId="2"/>
  </si>
  <si>
    <t>清明学院</t>
    <phoneticPr fontId="2"/>
  </si>
  <si>
    <t>看護・医療系特進</t>
    <rPh sb="0" eb="2">
      <t>カンゴ</t>
    </rPh>
    <rPh sb="3" eb="5">
      <t>イリョウ</t>
    </rPh>
    <rPh sb="5" eb="6">
      <t>ケイ</t>
    </rPh>
    <rPh sb="6" eb="8">
      <t>トクシン</t>
    </rPh>
    <phoneticPr fontId="2"/>
  </si>
  <si>
    <t>理系特進</t>
    <rPh sb="0" eb="2">
      <t>リケイ</t>
    </rPh>
    <rPh sb="2" eb="4">
      <t>トクシン</t>
    </rPh>
    <phoneticPr fontId="2"/>
  </si>
  <si>
    <t>文系特進</t>
    <rPh sb="0" eb="2">
      <t>ブンケイ</t>
    </rPh>
    <rPh sb="2" eb="4">
      <t>トクシン</t>
    </rPh>
    <phoneticPr fontId="2"/>
  </si>
  <si>
    <t>３ヵ年特進</t>
    <rPh sb="2" eb="3">
      <t>ネン</t>
    </rPh>
    <rPh sb="3" eb="5">
      <t>トクシン</t>
    </rPh>
    <phoneticPr fontId="2"/>
  </si>
  <si>
    <t>清風南海</t>
    <phoneticPr fontId="2"/>
  </si>
  <si>
    <t>星翔</t>
  </si>
  <si>
    <t>工業技術系</t>
    <rPh sb="0" eb="2">
      <t>コウギョウ</t>
    </rPh>
    <rPh sb="2" eb="4">
      <t>ギジュツ</t>
    </rPh>
    <rPh sb="4" eb="5">
      <t>ケイ</t>
    </rPh>
    <phoneticPr fontId="2"/>
  </si>
  <si>
    <t>星翔</t>
    <rPh sb="0" eb="1">
      <t>セイ</t>
    </rPh>
    <rPh sb="1" eb="2">
      <t>ショウ</t>
    </rPh>
    <phoneticPr fontId="2"/>
  </si>
  <si>
    <t>ｽﾎﾟｰﾂ</t>
    <phoneticPr fontId="2"/>
  </si>
  <si>
    <t>Ｓ特進文系</t>
    <rPh sb="1" eb="3">
      <t>トクシン</t>
    </rPh>
    <phoneticPr fontId="2"/>
  </si>
  <si>
    <t>清教学園</t>
    <phoneticPr fontId="2"/>
  </si>
  <si>
    <t>Ｓ特進理系</t>
    <rPh sb="1" eb="3">
      <t>トクシン</t>
    </rPh>
    <phoneticPr fontId="2"/>
  </si>
  <si>
    <t>精華</t>
  </si>
  <si>
    <t>環境福祉</t>
    <rPh sb="0" eb="4">
      <t>カンキョウフクシ</t>
    </rPh>
    <phoneticPr fontId="2"/>
  </si>
  <si>
    <t>精華</t>
    <phoneticPr fontId="2"/>
  </si>
  <si>
    <t>i-Tech</t>
    <phoneticPr fontId="2"/>
  </si>
  <si>
    <t>ｽﾎﾟｰﾂ&amp;ｱｰﾄ</t>
    <phoneticPr fontId="2"/>
  </si>
  <si>
    <t>ｽｰﾊﾟｰｸﾞﾛｰｶﾙ</t>
    <phoneticPr fontId="2"/>
  </si>
  <si>
    <t>ﾆｭｰｽﾀﾝﾀﾞｰﾄﾞ</t>
    <phoneticPr fontId="2"/>
  </si>
  <si>
    <t>昇陽</t>
  </si>
  <si>
    <t>福祉</t>
    <rPh sb="0" eb="2">
      <t>フクシ</t>
    </rPh>
    <phoneticPr fontId="2"/>
  </si>
  <si>
    <t>昇陽</t>
    <rPh sb="0" eb="1">
      <t>ショウ</t>
    </rPh>
    <rPh sb="1" eb="2">
      <t>ヨウ</t>
    </rPh>
    <phoneticPr fontId="2"/>
  </si>
  <si>
    <t>保育教育</t>
    <rPh sb="0" eb="4">
      <t>ホイクキョウイク</t>
    </rPh>
    <phoneticPr fontId="2"/>
  </si>
  <si>
    <t>ﾊﾟﾃｨｼｴ</t>
    <phoneticPr fontId="2"/>
  </si>
  <si>
    <t>ＩＴﾌﾛﾝﾃｨｱ</t>
    <phoneticPr fontId="2"/>
  </si>
  <si>
    <t>看護・医療系進学</t>
    <rPh sb="0" eb="2">
      <t>カンゴ</t>
    </rPh>
    <rPh sb="3" eb="5">
      <t>イリョウ</t>
    </rPh>
    <rPh sb="5" eb="6">
      <t>ケイ</t>
    </rPh>
    <rPh sb="6" eb="8">
      <t>シンガク</t>
    </rPh>
    <phoneticPr fontId="2"/>
  </si>
  <si>
    <t>進学Ⅰ・Ⅱ・Ⅲ</t>
    <rPh sb="0" eb="2">
      <t>シンガク</t>
    </rPh>
    <phoneticPr fontId="2"/>
  </si>
  <si>
    <t>常翔啓光学園</t>
  </si>
  <si>
    <t>常翔啓光学園</t>
    <rPh sb="0" eb="1">
      <t>ツネ</t>
    </rPh>
    <rPh sb="1" eb="2">
      <t>ショウ</t>
    </rPh>
    <rPh sb="2" eb="4">
      <t>ケイコウ</t>
    </rPh>
    <rPh sb="4" eb="6">
      <t>ガクエン</t>
    </rPh>
    <phoneticPr fontId="2"/>
  </si>
  <si>
    <t>特進Ⅱ</t>
    <rPh sb="0" eb="2">
      <t>トクシン</t>
    </rPh>
    <phoneticPr fontId="2"/>
  </si>
  <si>
    <t>特進Ⅰ類（選抜）</t>
    <rPh sb="0" eb="2">
      <t>トクシン</t>
    </rPh>
    <rPh sb="3" eb="4">
      <t>ルイ</t>
    </rPh>
    <rPh sb="5" eb="7">
      <t>センバツ</t>
    </rPh>
    <phoneticPr fontId="2"/>
  </si>
  <si>
    <t>常翔学園</t>
  </si>
  <si>
    <t>文理進学</t>
    <rPh sb="0" eb="2">
      <t>ブンリ</t>
    </rPh>
    <rPh sb="2" eb="4">
      <t>シンガク</t>
    </rPh>
    <phoneticPr fontId="2"/>
  </si>
  <si>
    <t>常翔学園</t>
    <rPh sb="0" eb="1">
      <t>ツネ</t>
    </rPh>
    <rPh sb="1" eb="2">
      <t>ショウ</t>
    </rPh>
    <rPh sb="2" eb="4">
      <t>ガクエン</t>
    </rPh>
    <phoneticPr fontId="2"/>
  </si>
  <si>
    <t>ｽｰﾊﾟｰ</t>
    <phoneticPr fontId="2"/>
  </si>
  <si>
    <t>四天王寺東</t>
    <rPh sb="0" eb="4">
      <t>シテンノウジ</t>
    </rPh>
    <rPh sb="4" eb="5">
      <t>ヒガシ</t>
    </rPh>
    <phoneticPr fontId="2"/>
  </si>
  <si>
    <t>Ⅲ</t>
    <phoneticPr fontId="2"/>
  </si>
  <si>
    <t>Ⅱ</t>
    <phoneticPr fontId="2"/>
  </si>
  <si>
    <t>Ⅰ</t>
    <phoneticPr fontId="2"/>
  </si>
  <si>
    <t>特別ｼﾝｶﾞｸ</t>
    <rPh sb="0" eb="2">
      <t>トクベツ</t>
    </rPh>
    <phoneticPr fontId="2"/>
  </si>
  <si>
    <t>四條畷学園</t>
    <rPh sb="3" eb="5">
      <t>ガクエン</t>
    </rPh>
    <phoneticPr fontId="2"/>
  </si>
  <si>
    <t>発展ｷｬﾘｱ</t>
    <rPh sb="0" eb="2">
      <t>ハッテン</t>
    </rPh>
    <phoneticPr fontId="2"/>
  </si>
  <si>
    <t>総合ｷｬﾘｱ</t>
    <rPh sb="0" eb="2">
      <t>ソウゴウ</t>
    </rPh>
    <phoneticPr fontId="2"/>
  </si>
  <si>
    <t>金光八尾</t>
    <phoneticPr fontId="2"/>
  </si>
  <si>
    <t>ﾄｯﾌﾟｱｽﾘｰﾄ</t>
    <phoneticPr fontId="2"/>
  </si>
  <si>
    <t>ｱｰﾄｱﾆﾒｰｼｮﾝ</t>
    <phoneticPr fontId="2"/>
  </si>
  <si>
    <t>ＩＴﾗｲｾﾝｽ</t>
    <phoneticPr fontId="2"/>
  </si>
  <si>
    <t>ｴﾝｶﾚｯｼﾞ</t>
    <phoneticPr fontId="2"/>
  </si>
  <si>
    <t>特別進学</t>
    <rPh sb="0" eb="2">
      <t>トクベツ</t>
    </rPh>
    <rPh sb="2" eb="4">
      <t>シンガク</t>
    </rPh>
    <phoneticPr fontId="2"/>
  </si>
  <si>
    <t>金光大阪</t>
    <phoneticPr fontId="2"/>
  </si>
  <si>
    <t>特進Ⅰ</t>
    <rPh sb="0" eb="2">
      <t>トクシン</t>
    </rPh>
    <phoneticPr fontId="2"/>
  </si>
  <si>
    <t>ｸﾞﾛｰﾊﾞﾙｻｲｴﾝｽ</t>
    <phoneticPr fontId="2"/>
  </si>
  <si>
    <t>ｽｰﾊﾟｰｲﾝｸﾞﾘｯｼｭ</t>
    <phoneticPr fontId="2"/>
  </si>
  <si>
    <t>ｽｰﾊﾟｰｱｶﾃﾞﾐｰ</t>
    <phoneticPr fontId="2"/>
  </si>
  <si>
    <t>学科／コース計</t>
    <phoneticPr fontId="2"/>
  </si>
  <si>
    <t>関西学院大学特進ｻｲｴﾝｽ</t>
    <rPh sb="0" eb="2">
      <t>カンセイ</t>
    </rPh>
    <rPh sb="2" eb="4">
      <t>ガクイン</t>
    </rPh>
    <rPh sb="4" eb="6">
      <t>ダイガク</t>
    </rPh>
    <rPh sb="6" eb="8">
      <t>トクシン</t>
    </rPh>
    <phoneticPr fontId="2"/>
  </si>
  <si>
    <t>建国</t>
  </si>
  <si>
    <t>総合中国文化</t>
    <rPh sb="0" eb="2">
      <t>ソウゴウ</t>
    </rPh>
    <rPh sb="2" eb="4">
      <t>チュウゴク</t>
    </rPh>
    <rPh sb="4" eb="6">
      <t>ブンカ</t>
    </rPh>
    <phoneticPr fontId="2"/>
  </si>
  <si>
    <t>建国</t>
    <phoneticPr fontId="2"/>
  </si>
  <si>
    <t>総合英米文化</t>
    <rPh sb="0" eb="2">
      <t>ソウゴウ</t>
    </rPh>
    <rPh sb="2" eb="4">
      <t>エイベイ</t>
    </rPh>
    <rPh sb="4" eb="6">
      <t>ブンカ</t>
    </rPh>
    <phoneticPr fontId="2"/>
  </si>
  <si>
    <t>総合韓国文化</t>
    <rPh sb="0" eb="2">
      <t>ソウゴウ</t>
    </rPh>
    <rPh sb="2" eb="4">
      <t>カンコク</t>
    </rPh>
    <rPh sb="4" eb="6">
      <t>ブンカ</t>
    </rPh>
    <phoneticPr fontId="2"/>
  </si>
  <si>
    <t>近畿大学附属</t>
  </si>
  <si>
    <t>英語特化</t>
    <rPh sb="0" eb="2">
      <t>エイゴ</t>
    </rPh>
    <rPh sb="2" eb="4">
      <t>トッカ</t>
    </rPh>
    <phoneticPr fontId="2"/>
  </si>
  <si>
    <t>特進文理Ⅱ</t>
    <rPh sb="0" eb="2">
      <t>トクシン</t>
    </rPh>
    <rPh sb="2" eb="4">
      <t>ブンリ</t>
    </rPh>
    <phoneticPr fontId="2"/>
  </si>
  <si>
    <t>特進文理Ⅰ</t>
    <rPh sb="0" eb="2">
      <t>トクシン</t>
    </rPh>
    <rPh sb="2" eb="4">
      <t>ブンリ</t>
    </rPh>
    <phoneticPr fontId="2"/>
  </si>
  <si>
    <t>Super文理</t>
    <rPh sb="5" eb="7">
      <t>ブンリ</t>
    </rPh>
    <phoneticPr fontId="2"/>
  </si>
  <si>
    <t>進学Ⅱ類</t>
    <rPh sb="0" eb="2">
      <t>シンガク</t>
    </rPh>
    <rPh sb="3" eb="4">
      <t>ルイ</t>
    </rPh>
    <phoneticPr fontId="2"/>
  </si>
  <si>
    <t>進学Ⅰ類</t>
    <rPh sb="0" eb="2">
      <t>シンガク</t>
    </rPh>
    <rPh sb="3" eb="4">
      <t>ルイ</t>
    </rPh>
    <phoneticPr fontId="2"/>
  </si>
  <si>
    <t>関西学院千里国際</t>
  </si>
  <si>
    <t>関西福祉科学大学</t>
  </si>
  <si>
    <t>保育進学</t>
    <rPh sb="0" eb="2">
      <t>ホイク</t>
    </rPh>
    <rPh sb="2" eb="4">
      <t>シンガク</t>
    </rPh>
    <phoneticPr fontId="2"/>
  </si>
  <si>
    <t>関西福祉科学大学</t>
    <rPh sb="0" eb="2">
      <t>カンサイ</t>
    </rPh>
    <rPh sb="2" eb="4">
      <t>フクシ</t>
    </rPh>
    <rPh sb="4" eb="5">
      <t>カ</t>
    </rPh>
    <rPh sb="5" eb="6">
      <t>ガク</t>
    </rPh>
    <rPh sb="6" eb="7">
      <t>ダイ</t>
    </rPh>
    <rPh sb="7" eb="8">
      <t>ガク</t>
    </rPh>
    <phoneticPr fontId="2"/>
  </si>
  <si>
    <t>関西大学北陽</t>
  </si>
  <si>
    <t>文理</t>
    <rPh sb="0" eb="2">
      <t>ブンリ</t>
    </rPh>
    <phoneticPr fontId="2"/>
  </si>
  <si>
    <t>特進アドバンス</t>
    <rPh sb="0" eb="2">
      <t>トクシン</t>
    </rPh>
    <phoneticPr fontId="2"/>
  </si>
  <si>
    <t>関西大学第一</t>
  </si>
  <si>
    <t>関西大学高等部</t>
  </si>
  <si>
    <t>関西大学</t>
    <rPh sb="0" eb="2">
      <t>カンサイ</t>
    </rPh>
    <rPh sb="2" eb="4">
      <t>ダイガク</t>
    </rPh>
    <phoneticPr fontId="2"/>
  </si>
  <si>
    <t>関西創価</t>
    <phoneticPr fontId="2"/>
  </si>
  <si>
    <t>関西大倉</t>
    <phoneticPr fontId="2"/>
  </si>
  <si>
    <t>特進S</t>
    <rPh sb="0" eb="2">
      <t>トクシン</t>
    </rPh>
    <phoneticPr fontId="2"/>
  </si>
  <si>
    <t>開明</t>
  </si>
  <si>
    <t>６年文理編入</t>
    <rPh sb="1" eb="2">
      <t>ネン</t>
    </rPh>
    <rPh sb="2" eb="4">
      <t>ブンリ</t>
    </rPh>
    <rPh sb="4" eb="6">
      <t>ヘンニュウ</t>
    </rPh>
    <phoneticPr fontId="2"/>
  </si>
  <si>
    <t>開明</t>
    <phoneticPr fontId="2"/>
  </si>
  <si>
    <t>大阪緑涼</t>
    <rPh sb="0" eb="2">
      <t>オオサカ</t>
    </rPh>
    <rPh sb="2" eb="3">
      <t>リョク</t>
    </rPh>
    <rPh sb="3" eb="4">
      <t>リョウ</t>
    </rPh>
    <phoneticPr fontId="2"/>
  </si>
  <si>
    <t>製菓衛生師</t>
    <rPh sb="0" eb="2">
      <t>セイカ</t>
    </rPh>
    <rPh sb="2" eb="4">
      <t>エイセイ</t>
    </rPh>
    <rPh sb="4" eb="5">
      <t>シ</t>
    </rPh>
    <phoneticPr fontId="2"/>
  </si>
  <si>
    <t>調理師</t>
    <rPh sb="0" eb="3">
      <t>チョウリシ</t>
    </rPh>
    <phoneticPr fontId="2"/>
  </si>
  <si>
    <t>保育系進学</t>
    <rPh sb="0" eb="2">
      <t>ホイク</t>
    </rPh>
    <rPh sb="2" eb="3">
      <t>ケイ</t>
    </rPh>
    <rPh sb="3" eb="5">
      <t>シンガク</t>
    </rPh>
    <phoneticPr fontId="2"/>
  </si>
  <si>
    <t>文理ﾊｲﾚﾍﾞﾙ</t>
    <rPh sb="0" eb="2">
      <t>ブンリ</t>
    </rPh>
    <phoneticPr fontId="2"/>
  </si>
  <si>
    <t>大阪夕陽丘学園</t>
  </si>
  <si>
    <t>大阪夕陽丘学園</t>
    <rPh sb="0" eb="2">
      <t>オオサカ</t>
    </rPh>
    <rPh sb="5" eb="7">
      <t>ガクエン</t>
    </rPh>
    <phoneticPr fontId="2"/>
  </si>
  <si>
    <t>美術</t>
    <rPh sb="0" eb="2">
      <t>ビジュツ</t>
    </rPh>
    <phoneticPr fontId="2"/>
  </si>
  <si>
    <t>音楽</t>
    <rPh sb="0" eb="2">
      <t>オンガク</t>
    </rPh>
    <phoneticPr fontId="2"/>
  </si>
  <si>
    <t>英語国際</t>
    <rPh sb="0" eb="2">
      <t>エイゴ</t>
    </rPh>
    <rPh sb="2" eb="4">
      <t>コクサイ</t>
    </rPh>
    <phoneticPr fontId="2"/>
  </si>
  <si>
    <t>大阪桐蔭</t>
    <phoneticPr fontId="2"/>
  </si>
  <si>
    <t>大阪電気通信大学</t>
  </si>
  <si>
    <t>工学連携</t>
    <rPh sb="0" eb="2">
      <t>コウガク</t>
    </rPh>
    <rPh sb="2" eb="4">
      <t>レンケイ</t>
    </rPh>
    <phoneticPr fontId="2"/>
  </si>
  <si>
    <t>大阪電気通信大学</t>
    <rPh sb="0" eb="2">
      <t>オオサカ</t>
    </rPh>
    <rPh sb="3" eb="4">
      <t>キ</t>
    </rPh>
    <rPh sb="5" eb="6">
      <t>シン</t>
    </rPh>
    <rPh sb="7" eb="8">
      <t>ガク</t>
    </rPh>
    <phoneticPr fontId="2"/>
  </si>
  <si>
    <t>工学理数</t>
    <rPh sb="0" eb="2">
      <t>コウガク</t>
    </rPh>
    <rPh sb="2" eb="4">
      <t>リスウ</t>
    </rPh>
    <phoneticPr fontId="2"/>
  </si>
  <si>
    <t>健康ｽﾎﾟｰﾂ</t>
    <rPh sb="0" eb="2">
      <t>ケンコウ</t>
    </rPh>
    <phoneticPr fontId="2"/>
  </si>
  <si>
    <t>進学総合</t>
    <rPh sb="0" eb="2">
      <t>シンガク</t>
    </rPh>
    <rPh sb="2" eb="4">
      <t>ソウゴウ</t>
    </rPh>
    <phoneticPr fontId="2"/>
  </si>
  <si>
    <t>大阪体育大学浪商</t>
  </si>
  <si>
    <t>探究スポーツ</t>
    <rPh sb="0" eb="2">
      <t>タンキュウ</t>
    </rPh>
    <phoneticPr fontId="2"/>
  </si>
  <si>
    <t>大阪体育大学浪商</t>
    <rPh sb="0" eb="2">
      <t>オオサカ</t>
    </rPh>
    <rPh sb="3" eb="4">
      <t>イク</t>
    </rPh>
    <rPh sb="5" eb="6">
      <t>ガク</t>
    </rPh>
    <phoneticPr fontId="2"/>
  </si>
  <si>
    <t>進学ｽﾎﾟｰﾂ</t>
    <rPh sb="0" eb="2">
      <t>シンガク</t>
    </rPh>
    <phoneticPr fontId="2"/>
  </si>
  <si>
    <t>探究キャリア</t>
    <rPh sb="0" eb="2">
      <t>タンキュウ</t>
    </rPh>
    <phoneticPr fontId="2"/>
  </si>
  <si>
    <t>進学グローバル</t>
    <rPh sb="0" eb="2">
      <t>シンガク</t>
    </rPh>
    <phoneticPr fontId="2"/>
  </si>
  <si>
    <t>進学アドバンス</t>
    <rPh sb="0" eb="2">
      <t>シンガク</t>
    </rPh>
    <phoneticPr fontId="2"/>
  </si>
  <si>
    <t>大阪青凌</t>
    <phoneticPr fontId="2"/>
  </si>
  <si>
    <t>特進Ｓ</t>
    <phoneticPr fontId="2"/>
  </si>
  <si>
    <t>大阪信愛学院</t>
    <phoneticPr fontId="2"/>
  </si>
  <si>
    <t>看護医療</t>
    <rPh sb="0" eb="2">
      <t>カンゴ</t>
    </rPh>
    <rPh sb="2" eb="4">
      <t>イリョウ</t>
    </rPh>
    <phoneticPr fontId="2"/>
  </si>
  <si>
    <t>大阪信愛学院</t>
    <rPh sb="0" eb="2">
      <t>オオサカ</t>
    </rPh>
    <rPh sb="4" eb="6">
      <t>ガクイン</t>
    </rPh>
    <phoneticPr fontId="2"/>
  </si>
  <si>
    <t>総合進学</t>
    <rPh sb="0" eb="4">
      <t>ソウゴウシンガク</t>
    </rPh>
    <phoneticPr fontId="2"/>
  </si>
  <si>
    <t>大阪商業大学堺</t>
  </si>
  <si>
    <t>大阪商業大学堺</t>
    <rPh sb="0" eb="2">
      <t>オオサカ</t>
    </rPh>
    <rPh sb="2" eb="3">
      <t>ショウ</t>
    </rPh>
    <rPh sb="3" eb="4">
      <t>ギョウ</t>
    </rPh>
    <rPh sb="4" eb="5">
      <t>ダイ</t>
    </rPh>
    <rPh sb="5" eb="6">
      <t>ガク</t>
    </rPh>
    <rPh sb="6" eb="7">
      <t>サカイ</t>
    </rPh>
    <phoneticPr fontId="2"/>
  </si>
  <si>
    <t>進学ｸﾞﾛｰﾊﾞﾙ</t>
    <rPh sb="0" eb="2">
      <t>シンガク</t>
    </rPh>
    <phoneticPr fontId="2"/>
  </si>
  <si>
    <t>特進ｱﾄﾞﾊﾞﾝｽ</t>
    <rPh sb="0" eb="2">
      <t>トクシン</t>
    </rPh>
    <phoneticPr fontId="2"/>
  </si>
  <si>
    <t>特進ｴｷｽﾊﾟｰﾄ</t>
    <rPh sb="0" eb="2">
      <t>トクシン</t>
    </rPh>
    <phoneticPr fontId="2"/>
  </si>
  <si>
    <t>大阪商業大学</t>
  </si>
  <si>
    <t>ﾃﾞｻﾞｲﾝ美術</t>
    <rPh sb="6" eb="8">
      <t>ビジュツ</t>
    </rPh>
    <phoneticPr fontId="2"/>
  </si>
  <si>
    <t>大阪商業大学</t>
    <rPh sb="0" eb="2">
      <t>オオサカ</t>
    </rPh>
    <rPh sb="3" eb="4">
      <t>ギョウ</t>
    </rPh>
    <rPh sb="5" eb="6">
      <t>ガク</t>
    </rPh>
    <phoneticPr fontId="2"/>
  </si>
  <si>
    <t>ｽﾎﾟｰﾂ専修</t>
    <rPh sb="5" eb="7">
      <t>センシュウ</t>
    </rPh>
    <phoneticPr fontId="2"/>
  </si>
  <si>
    <t>ｸﾞﾛｰﾊﾞﾙ商大</t>
    <rPh sb="7" eb="9">
      <t>ショウダイ</t>
    </rPh>
    <phoneticPr fontId="2"/>
  </si>
  <si>
    <t>大阪産業大学附属</t>
  </si>
  <si>
    <t>ｸﾞﾛｰﾊﾞﾙ</t>
    <phoneticPr fontId="2"/>
  </si>
  <si>
    <t>大阪産業大学附属</t>
    <rPh sb="0" eb="2">
      <t>オオサカ</t>
    </rPh>
    <rPh sb="3" eb="4">
      <t>ギョウ</t>
    </rPh>
    <rPh sb="5" eb="6">
      <t>ガク</t>
    </rPh>
    <rPh sb="6" eb="8">
      <t>フゾク</t>
    </rPh>
    <phoneticPr fontId="2"/>
  </si>
  <si>
    <t>特進コースⅡ</t>
    <rPh sb="0" eb="2">
      <t>トクシン</t>
    </rPh>
    <phoneticPr fontId="2"/>
  </si>
  <si>
    <t>特進コースⅠ</t>
    <rPh sb="0" eb="2">
      <t>トクシン</t>
    </rPh>
    <phoneticPr fontId="2"/>
  </si>
  <si>
    <t>大阪金剛インターナショル</t>
    <rPh sb="0" eb="2">
      <t>オオサカ</t>
    </rPh>
    <rPh sb="2" eb="4">
      <t>コンゴウ</t>
    </rPh>
    <phoneticPr fontId="2"/>
  </si>
  <si>
    <t>大阪国際</t>
    <rPh sb="0" eb="4">
      <t>オオサカコクサイ</t>
    </rPh>
    <phoneticPr fontId="2"/>
  </si>
  <si>
    <t>大阪暁光</t>
    <rPh sb="0" eb="2">
      <t>オオサカ</t>
    </rPh>
    <rPh sb="2" eb="4">
      <t>ギョウコウ</t>
    </rPh>
    <phoneticPr fontId="2"/>
  </si>
  <si>
    <t>看護</t>
    <rPh sb="0" eb="2">
      <t>カンゴ</t>
    </rPh>
    <phoneticPr fontId="2"/>
  </si>
  <si>
    <t>幼児教育</t>
    <rPh sb="0" eb="2">
      <t>ヨウジ</t>
    </rPh>
    <rPh sb="2" eb="4">
      <t>キョウイク</t>
    </rPh>
    <phoneticPr fontId="2"/>
  </si>
  <si>
    <t>教育探究</t>
    <rPh sb="0" eb="2">
      <t>キョウイク</t>
    </rPh>
    <rPh sb="2" eb="4">
      <t>タンキュウ</t>
    </rPh>
    <phoneticPr fontId="2"/>
  </si>
  <si>
    <t>大阪学芸</t>
    <rPh sb="0" eb="2">
      <t>オオサカ</t>
    </rPh>
    <phoneticPr fontId="2"/>
  </si>
  <si>
    <t>特進看護</t>
    <rPh sb="0" eb="2">
      <t>トクシン</t>
    </rPh>
    <rPh sb="2" eb="4">
      <t>カンゴ</t>
    </rPh>
    <phoneticPr fontId="2"/>
  </si>
  <si>
    <t>特進Ⅰ・Ⅱ類</t>
    <rPh sb="0" eb="2">
      <t>トクシン</t>
    </rPh>
    <rPh sb="5" eb="6">
      <t>ルイ</t>
    </rPh>
    <phoneticPr fontId="2"/>
  </si>
  <si>
    <t>選抜特進</t>
    <rPh sb="0" eb="2">
      <t>センバツ</t>
    </rPh>
    <rPh sb="2" eb="4">
      <t>トクシン</t>
    </rPh>
    <phoneticPr fontId="2"/>
  </si>
  <si>
    <t>特技</t>
    <rPh sb="0" eb="2">
      <t>トクギ</t>
    </rPh>
    <phoneticPr fontId="2"/>
  </si>
  <si>
    <t>1年留学</t>
    <rPh sb="1" eb="2">
      <t>ネン</t>
    </rPh>
    <rPh sb="2" eb="4">
      <t>リュウガク</t>
    </rPh>
    <phoneticPr fontId="2"/>
  </si>
  <si>
    <t>グローバル</t>
    <phoneticPr fontId="2"/>
  </si>
  <si>
    <t>ﾀﾞﾌﾞﾙﾃﾞｨﾌﾟﾛﾏ</t>
    <phoneticPr fontId="2"/>
  </si>
  <si>
    <t>大阪学院大学</t>
  </si>
  <si>
    <t>ｽﾎﾟｰﾂ科学</t>
    <rPh sb="5" eb="7">
      <t>カガク</t>
    </rPh>
    <phoneticPr fontId="2"/>
  </si>
  <si>
    <t>大阪学院大学</t>
    <rPh sb="0" eb="2">
      <t>オオサカ</t>
    </rPh>
    <rPh sb="5" eb="6">
      <t>ガク</t>
    </rPh>
    <phoneticPr fontId="2"/>
  </si>
  <si>
    <t>進路探究</t>
    <rPh sb="0" eb="2">
      <t>シンロ</t>
    </rPh>
    <rPh sb="2" eb="4">
      <t>タンキュウ</t>
    </rPh>
    <phoneticPr fontId="2"/>
  </si>
  <si>
    <t>大阪</t>
  </si>
  <si>
    <t>探究</t>
    <rPh sb="0" eb="2">
      <t>タンキュウ</t>
    </rPh>
    <phoneticPr fontId="2"/>
  </si>
  <si>
    <t>大阪</t>
    <rPh sb="0" eb="2">
      <t>オオサカ</t>
    </rPh>
    <phoneticPr fontId="2"/>
  </si>
  <si>
    <t>大阪</t>
    <phoneticPr fontId="2"/>
  </si>
  <si>
    <t>文理特進</t>
    <rPh sb="0" eb="2">
      <t>ブンリ</t>
    </rPh>
    <rPh sb="2" eb="4">
      <t>トクシン</t>
    </rPh>
    <phoneticPr fontId="2"/>
  </si>
  <si>
    <t>追手門学院大手前</t>
  </si>
  <si>
    <t>GA・GS</t>
    <phoneticPr fontId="2"/>
  </si>
  <si>
    <t>ｽｰﾊﾟｰ選抜</t>
    <rPh sb="5" eb="7">
      <t>センバツ</t>
    </rPh>
    <phoneticPr fontId="2"/>
  </si>
  <si>
    <t>Ⅱ類（専願にｽﾎﾟｰﾂ含む）</t>
    <rPh sb="1" eb="2">
      <t>ルイ</t>
    </rPh>
    <rPh sb="3" eb="5">
      <t>センガン</t>
    </rPh>
    <phoneticPr fontId="2"/>
  </si>
  <si>
    <t>追手門学院</t>
    <phoneticPr fontId="2"/>
  </si>
  <si>
    <t>特選ＳＳ</t>
    <rPh sb="0" eb="2">
      <t>トクセン</t>
    </rPh>
    <phoneticPr fontId="2"/>
  </si>
  <si>
    <t>創造</t>
    <rPh sb="0" eb="2">
      <t>ソウゾウ</t>
    </rPh>
    <phoneticPr fontId="2"/>
  </si>
  <si>
    <t>英真学園</t>
    <phoneticPr fontId="2"/>
  </si>
  <si>
    <t>情報進学</t>
    <rPh sb="0" eb="2">
      <t>ジョウホウ</t>
    </rPh>
    <rPh sb="2" eb="4">
      <t>シンガク</t>
    </rPh>
    <phoneticPr fontId="2"/>
  </si>
  <si>
    <t>上宮太子</t>
    <phoneticPr fontId="2"/>
  </si>
  <si>
    <t>上宮</t>
  </si>
  <si>
    <t>ﾌﾟﾚｯﾌﾟ</t>
    <phoneticPr fontId="2"/>
  </si>
  <si>
    <t>上宮</t>
    <phoneticPr fontId="2"/>
  </si>
  <si>
    <t>ﾊﾟﾜｰ</t>
    <phoneticPr fontId="2"/>
  </si>
  <si>
    <t>普通進学</t>
    <rPh sb="0" eb="2">
      <t>フツウ</t>
    </rPh>
    <rPh sb="2" eb="4">
      <t>シンガク</t>
    </rPh>
    <phoneticPr fontId="2"/>
  </si>
  <si>
    <t>調理科</t>
    <rPh sb="0" eb="2">
      <t>チョウリ</t>
    </rPh>
    <rPh sb="2" eb="3">
      <t>カ</t>
    </rPh>
    <phoneticPr fontId="2"/>
  </si>
  <si>
    <t>看護科</t>
    <rPh sb="0" eb="3">
      <t>カンゴカ</t>
    </rPh>
    <phoneticPr fontId="2"/>
  </si>
  <si>
    <t>ｱｶﾃﾞﾐｯｸⅡ類</t>
    <rPh sb="8" eb="9">
      <t>ルイ</t>
    </rPh>
    <phoneticPr fontId="2"/>
  </si>
  <si>
    <t>ｱｶﾃﾞﾐｯｸⅠ類</t>
    <rPh sb="8" eb="9">
      <t>ルイ</t>
    </rPh>
    <phoneticPr fontId="2"/>
  </si>
  <si>
    <t>ｲﾝｸﾞﾘｯｼｭ</t>
    <phoneticPr fontId="2"/>
  </si>
  <si>
    <t>ｽｰﾍﾟﾘｱ</t>
    <phoneticPr fontId="2"/>
  </si>
  <si>
    <t>藍野</t>
    <phoneticPr fontId="2"/>
  </si>
  <si>
    <t>明浄学院</t>
    <phoneticPr fontId="2"/>
  </si>
  <si>
    <t>看護メディカル</t>
    <rPh sb="0" eb="2">
      <t>カンゴ</t>
    </rPh>
    <phoneticPr fontId="2"/>
  </si>
  <si>
    <t>総合キャリア</t>
    <rPh sb="0" eb="2">
      <t>ソウゴウ</t>
    </rPh>
    <phoneticPr fontId="2"/>
  </si>
  <si>
    <t>総合芸術</t>
    <rPh sb="0" eb="2">
      <t>ソウゴウ</t>
    </rPh>
    <rPh sb="2" eb="4">
      <t>ゲイジュツ</t>
    </rPh>
    <phoneticPr fontId="2"/>
  </si>
  <si>
    <t>プール学院</t>
    <phoneticPr fontId="2"/>
  </si>
  <si>
    <t>スーパー特進</t>
    <rPh sb="4" eb="6">
      <t>トクシン</t>
    </rPh>
    <phoneticPr fontId="2"/>
  </si>
  <si>
    <t>梅花</t>
  </si>
  <si>
    <t>ﾘﾍﾞﾗﾙｱｰﾂ（ｱｰﾄﾃﾞｻﾞｲﾝﾏﾝｶﾞ・ｲﾗｽﾄ専攻）</t>
    <rPh sb="27" eb="29">
      <t>センコウ</t>
    </rPh>
    <phoneticPr fontId="2"/>
  </si>
  <si>
    <t>梅花</t>
    <phoneticPr fontId="2"/>
  </si>
  <si>
    <t>ｳﾞｪﾙｼﾞｪ（音楽・美術）</t>
    <rPh sb="8" eb="10">
      <t>オンガク</t>
    </rPh>
    <rPh sb="11" eb="13">
      <t>ビジュツ</t>
    </rPh>
    <phoneticPr fontId="2"/>
  </si>
  <si>
    <t>帝塚山学院</t>
    <phoneticPr fontId="2"/>
  </si>
  <si>
    <t>ｳﾞｪﾙｼﾞｪ（ﾌﾟﾙﾐｴ・ｴﾄﾜｰﾙ）</t>
    <phoneticPr fontId="2"/>
  </si>
  <si>
    <t>相愛</t>
  </si>
  <si>
    <t>相愛</t>
    <phoneticPr fontId="2"/>
  </si>
  <si>
    <t>専攻選択</t>
    <rPh sb="0" eb="2">
      <t>センコウ</t>
    </rPh>
    <rPh sb="2" eb="4">
      <t>センタク</t>
    </rPh>
    <phoneticPr fontId="2"/>
  </si>
  <si>
    <t>宣真</t>
  </si>
  <si>
    <t>看護医療・特進</t>
    <rPh sb="0" eb="2">
      <t>カンゴ</t>
    </rPh>
    <rPh sb="2" eb="4">
      <t>イリョウ</t>
    </rPh>
    <rPh sb="5" eb="7">
      <t>トクシン</t>
    </rPh>
    <phoneticPr fontId="2"/>
  </si>
  <si>
    <t>宣真</t>
    <phoneticPr fontId="2"/>
  </si>
  <si>
    <t>アニメ・アート</t>
    <phoneticPr fontId="2"/>
  </si>
  <si>
    <t>進学スタンダード</t>
    <rPh sb="0" eb="2">
      <t>シンガク</t>
    </rPh>
    <phoneticPr fontId="2"/>
  </si>
  <si>
    <t>城南学園</t>
    <rPh sb="2" eb="4">
      <t>ガクエン</t>
    </rPh>
    <phoneticPr fontId="2"/>
  </si>
  <si>
    <t>幼児教育</t>
    <rPh sb="0" eb="4">
      <t>ヨウジキョウイク</t>
    </rPh>
    <phoneticPr fontId="2"/>
  </si>
  <si>
    <t>特進³</t>
    <rPh sb="0" eb="2">
      <t>トクシン</t>
    </rPh>
    <phoneticPr fontId="2"/>
  </si>
  <si>
    <t>特進＋</t>
    <rPh sb="0" eb="2">
      <t>トクシン</t>
    </rPh>
    <phoneticPr fontId="2"/>
  </si>
  <si>
    <t>特進∞</t>
    <phoneticPr fontId="2"/>
  </si>
  <si>
    <t>樟蔭</t>
  </si>
  <si>
    <t>樟蔭</t>
    <phoneticPr fontId="2"/>
  </si>
  <si>
    <t>身体表現</t>
    <rPh sb="0" eb="2">
      <t>シンタイ</t>
    </rPh>
    <rPh sb="2" eb="4">
      <t>ヒョウゲン</t>
    </rPh>
    <phoneticPr fontId="2"/>
  </si>
  <si>
    <t>国際教養</t>
    <rPh sb="0" eb="2">
      <t>コクサイ</t>
    </rPh>
    <rPh sb="2" eb="4">
      <t>キョウヨウ</t>
    </rPh>
    <phoneticPr fontId="2"/>
  </si>
  <si>
    <t>文化・スポーツ</t>
    <rPh sb="0" eb="2">
      <t>ブンカ</t>
    </rPh>
    <phoneticPr fontId="2"/>
  </si>
  <si>
    <t>四天王寺</t>
    <phoneticPr fontId="2"/>
  </si>
  <si>
    <t>文理選抜</t>
    <rPh sb="0" eb="2">
      <t>ブンリ</t>
    </rPh>
    <rPh sb="2" eb="4">
      <t>センバツ</t>
    </rPh>
    <phoneticPr fontId="2"/>
  </si>
  <si>
    <t>表現教育</t>
    <rPh sb="0" eb="2">
      <t>ヒョウゲン</t>
    </rPh>
    <rPh sb="2" eb="4">
      <t>キョウイク</t>
    </rPh>
    <phoneticPr fontId="2"/>
  </si>
  <si>
    <t>好文学園女子</t>
  </si>
  <si>
    <t>ﾏﾝｶﾞ･ｱﾆﾒｰｼｮﾝ</t>
    <phoneticPr fontId="2"/>
  </si>
  <si>
    <t>メディアクリエイター</t>
    <phoneticPr fontId="2"/>
  </si>
  <si>
    <t>進学フロンティア</t>
    <rPh sb="0" eb="2">
      <t>シンガク</t>
    </rPh>
    <phoneticPr fontId="2"/>
  </si>
  <si>
    <t>看護医療系進学</t>
    <rPh sb="0" eb="2">
      <t>カンゴ</t>
    </rPh>
    <rPh sb="2" eb="4">
      <t>イリョウ</t>
    </rPh>
    <rPh sb="4" eb="5">
      <t>ケイ</t>
    </rPh>
    <rPh sb="5" eb="7">
      <t>シンガク</t>
    </rPh>
    <phoneticPr fontId="2"/>
  </si>
  <si>
    <t>金蘭会</t>
  </si>
  <si>
    <t>金蘭会</t>
    <phoneticPr fontId="2"/>
  </si>
  <si>
    <t>看護・医療</t>
    <rPh sb="0" eb="2">
      <t>カンゴ</t>
    </rPh>
    <rPh sb="3" eb="5">
      <t>イリョウ</t>
    </rPh>
    <phoneticPr fontId="2"/>
  </si>
  <si>
    <t>アスリート</t>
    <phoneticPr fontId="2"/>
  </si>
  <si>
    <t>香ヶ丘リベルテ</t>
    <phoneticPr fontId="2"/>
  </si>
  <si>
    <t>ｱﾝﾀﾞﾝﾃ</t>
    <phoneticPr fontId="2"/>
  </si>
  <si>
    <t>香ヶ丘リベルテ</t>
    <rPh sb="0" eb="1">
      <t>カオ</t>
    </rPh>
    <rPh sb="2" eb="3">
      <t>オカ</t>
    </rPh>
    <phoneticPr fontId="2"/>
  </si>
  <si>
    <t>ｸｯｷﾝｸﾞｴｷｽﾊﾟｰﾄ</t>
    <phoneticPr fontId="2"/>
  </si>
  <si>
    <t>美容芸術</t>
    <rPh sb="0" eb="2">
      <t>ビヨウ</t>
    </rPh>
    <rPh sb="2" eb="4">
      <t>ゲイジュツ</t>
    </rPh>
    <phoneticPr fontId="2"/>
  </si>
  <si>
    <t>ﾌｨｼﾞｶﾙ</t>
    <phoneticPr fontId="2"/>
  </si>
  <si>
    <t>ﾌｧｯｼｮﾝﾋﾞｼﾞﾈｽ</t>
    <phoneticPr fontId="2"/>
  </si>
  <si>
    <t>大谷</t>
    <rPh sb="0" eb="2">
      <t>オオタニ</t>
    </rPh>
    <phoneticPr fontId="2"/>
  </si>
  <si>
    <t>ｱﾄﾞﾊﾞﾝｽ文理</t>
    <rPh sb="7" eb="9">
      <t>ブンリ</t>
    </rPh>
    <phoneticPr fontId="2"/>
  </si>
  <si>
    <t>ﾌﾟﾚﾐｱﾑ文理</t>
    <rPh sb="6" eb="8">
      <t>ブンリ</t>
    </rPh>
    <phoneticPr fontId="2"/>
  </si>
  <si>
    <t>学科／コース計</t>
    <rPh sb="0" eb="2">
      <t>ガッカ</t>
    </rPh>
    <rPh sb="6" eb="7">
      <t>ケイガッカケイ</t>
    </rPh>
    <phoneticPr fontId="2"/>
  </si>
  <si>
    <t>ｱｰﾄ・ｲﾗｽﾄ・ｱﾆﾒｰｼｮﾝ</t>
    <phoneticPr fontId="2"/>
  </si>
  <si>
    <t>大阪成蹊女子</t>
    <rPh sb="0" eb="2">
      <t>オオサカ</t>
    </rPh>
    <phoneticPr fontId="2"/>
  </si>
  <si>
    <t>看護医療進学</t>
    <rPh sb="0" eb="2">
      <t>カンゴ</t>
    </rPh>
    <rPh sb="2" eb="4">
      <t>イリョウ</t>
    </rPh>
    <rPh sb="4" eb="6">
      <t>シンガク</t>
    </rPh>
    <phoneticPr fontId="2"/>
  </si>
  <si>
    <t>国際ﾊﾞｶﾛﾚｱ</t>
    <rPh sb="0" eb="2">
      <t>コクサイ</t>
    </rPh>
    <phoneticPr fontId="2"/>
  </si>
  <si>
    <t>大阪女学院</t>
    <phoneticPr fontId="2"/>
  </si>
  <si>
    <t>英語</t>
    <rPh sb="0" eb="2">
      <t>エイゴ</t>
    </rPh>
    <phoneticPr fontId="2"/>
  </si>
  <si>
    <t>理系（２類・１類）</t>
    <rPh sb="0" eb="2">
      <t>リケイ</t>
    </rPh>
    <rPh sb="4" eb="5">
      <t>ルイ</t>
    </rPh>
    <phoneticPr fontId="2"/>
  </si>
  <si>
    <t>文系</t>
    <rPh sb="0" eb="2">
      <t>ブンケイ</t>
    </rPh>
    <phoneticPr fontId="2"/>
  </si>
  <si>
    <t>国際進学</t>
    <rPh sb="0" eb="2">
      <t>コクサイ</t>
    </rPh>
    <rPh sb="2" eb="4">
      <t>シンガク</t>
    </rPh>
    <phoneticPr fontId="2"/>
  </si>
  <si>
    <t>大阪薫英女学院</t>
    <rPh sb="0" eb="2">
      <t>オオサカ</t>
    </rPh>
    <rPh sb="2" eb="4">
      <t>クンエイ</t>
    </rPh>
    <rPh sb="4" eb="7">
      <t>ジョガクイン</t>
    </rPh>
    <phoneticPr fontId="2"/>
  </si>
  <si>
    <t>国際特進</t>
    <rPh sb="0" eb="2">
      <t>コクサイ</t>
    </rPh>
    <rPh sb="2" eb="4">
      <t>トクシン</t>
    </rPh>
    <phoneticPr fontId="2"/>
  </si>
  <si>
    <t>ｽﾎﾟｰﾂ・特技</t>
    <rPh sb="6" eb="8">
      <t>トクギ</t>
    </rPh>
    <phoneticPr fontId="2"/>
  </si>
  <si>
    <t>文理進学</t>
    <rPh sb="0" eb="4">
      <t>ブンリシンガク</t>
    </rPh>
    <phoneticPr fontId="2"/>
  </si>
  <si>
    <t>英語進学</t>
    <rPh sb="0" eb="2">
      <t>エイゴ</t>
    </rPh>
    <rPh sb="2" eb="4">
      <t>シンガク</t>
    </rPh>
    <phoneticPr fontId="2"/>
  </si>
  <si>
    <t>ヴェリタス城星学園</t>
    <phoneticPr fontId="2"/>
  </si>
  <si>
    <t>Allegro</t>
    <phoneticPr fontId="2"/>
  </si>
  <si>
    <t>Vivace</t>
    <phoneticPr fontId="2"/>
  </si>
  <si>
    <t>男子校計（5校）</t>
    <rPh sb="0" eb="3">
      <t>ダンシコウ</t>
    </rPh>
    <rPh sb="3" eb="4">
      <t>ケイ</t>
    </rPh>
    <rPh sb="6" eb="7">
      <t>コウ</t>
    </rPh>
    <phoneticPr fontId="2"/>
  </si>
  <si>
    <r>
      <rPr>
        <b/>
        <sz val="10"/>
        <rFont val="游ゴシック"/>
        <family val="3"/>
        <charset val="128"/>
      </rPr>
      <t>■</t>
    </r>
    <phoneticPr fontId="2"/>
  </si>
  <si>
    <t>明星</t>
  </si>
  <si>
    <t>3ヵ年文理</t>
    <rPh sb="2" eb="3">
      <t>ネン</t>
    </rPh>
    <rPh sb="3" eb="5">
      <t>ブンリ</t>
    </rPh>
    <phoneticPr fontId="2"/>
  </si>
  <si>
    <t>明星</t>
    <phoneticPr fontId="2"/>
  </si>
  <si>
    <t>3ヵ年文理選抜</t>
    <rPh sb="2" eb="3">
      <t>ネン</t>
    </rPh>
    <rPh sb="3" eb="5">
      <t>ブンリ</t>
    </rPh>
    <rPh sb="5" eb="7">
      <t>センバツ</t>
    </rPh>
    <phoneticPr fontId="2"/>
  </si>
  <si>
    <t>東大阪大学柏原</t>
  </si>
  <si>
    <t>東大阪大学柏原</t>
    <rPh sb="0" eb="1">
      <t>ヒガシ</t>
    </rPh>
    <rPh sb="1" eb="3">
      <t>オオサカ</t>
    </rPh>
    <rPh sb="3" eb="5">
      <t>ダイガク</t>
    </rPh>
    <rPh sb="5" eb="7">
      <t>カシハラ</t>
    </rPh>
    <phoneticPr fontId="2"/>
  </si>
  <si>
    <t>ｷｬﾘｱｱｼｽﾄ</t>
    <phoneticPr fontId="2"/>
  </si>
  <si>
    <t>ｷｬﾘｱｽﾎﾟｰﾂ</t>
    <phoneticPr fontId="2"/>
  </si>
  <si>
    <t>ｷｬﾘｱｱｯﾌﾟ</t>
    <phoneticPr fontId="2"/>
  </si>
  <si>
    <t>ｱﾄﾞﾊﾞﾝｽﾄ</t>
    <phoneticPr fontId="2"/>
  </si>
  <si>
    <t>清風</t>
  </si>
  <si>
    <t>清風</t>
    <phoneticPr fontId="2"/>
  </si>
  <si>
    <t>理数</t>
    <rPh sb="0" eb="2">
      <t>リスウ</t>
    </rPh>
    <phoneticPr fontId="2"/>
  </si>
  <si>
    <t>理Ⅲ6か年編入</t>
    <rPh sb="0" eb="1">
      <t>リ</t>
    </rPh>
    <rPh sb="4" eb="5">
      <t>ネン</t>
    </rPh>
    <rPh sb="5" eb="7">
      <t>ヘンニュウ</t>
    </rPh>
    <phoneticPr fontId="2"/>
  </si>
  <si>
    <t>興國</t>
    <phoneticPr fontId="2"/>
  </si>
  <si>
    <t>ＩＴﾋﾞｼﾞﾈｽ</t>
    <phoneticPr fontId="2"/>
  </si>
  <si>
    <t>興国</t>
    <phoneticPr fontId="2"/>
  </si>
  <si>
    <t>ｷｬﾘｱﾄﾗｲ</t>
    <phoneticPr fontId="2"/>
  </si>
  <si>
    <t>ｱｶﾃﾞﾐｱ</t>
    <phoneticPr fontId="2"/>
  </si>
  <si>
    <t>ｱｽﾘｰﾄｱﾄﾞﾊﾞﾝｽ</t>
    <phoneticPr fontId="2"/>
  </si>
  <si>
    <t>ﾌﾟﾚﾐｱﾑｱﾄﾞﾊﾞﾝｽ</t>
    <phoneticPr fontId="2"/>
  </si>
  <si>
    <t>ｽｰﾊﾟｰｱﾄﾞﾊﾞﾝｽ</t>
    <phoneticPr fontId="2"/>
  </si>
  <si>
    <t>普通科</t>
    <rPh sb="0" eb="2">
      <t>フツウ</t>
    </rPh>
    <rPh sb="2" eb="3">
      <t>カ</t>
    </rPh>
    <phoneticPr fontId="2"/>
  </si>
  <si>
    <t>大阪星光学院</t>
    <rPh sb="4" eb="6">
      <t>ガクイン</t>
    </rPh>
    <phoneticPr fontId="2"/>
  </si>
  <si>
    <t>併願
出願</t>
    <rPh sb="0" eb="2">
      <t>ヘイガンシュツガン</t>
    </rPh>
    <phoneticPr fontId="2"/>
  </si>
  <si>
    <t>専願
出願</t>
    <rPh sb="0" eb="2">
      <t>センガン</t>
    </rPh>
    <rPh sb="3" eb="5">
      <t>シュツガン</t>
    </rPh>
    <phoneticPr fontId="2"/>
  </si>
  <si>
    <t>出願
者計</t>
    <rPh sb="0" eb="2">
      <t>シュツガン</t>
    </rPh>
    <rPh sb="3" eb="4">
      <t>シャ</t>
    </rPh>
    <rPh sb="4" eb="5">
      <t>ケイ</t>
    </rPh>
    <phoneticPr fontId="2"/>
  </si>
  <si>
    <t>外部
募集</t>
    <rPh sb="0" eb="2">
      <t>ガイブ</t>
    </rPh>
    <rPh sb="3" eb="5">
      <t>ボシュウ</t>
    </rPh>
    <phoneticPr fontId="2"/>
  </si>
  <si>
    <t>競争
率</t>
    <rPh sb="0" eb="2">
      <t>キョウソウ</t>
    </rPh>
    <rPh sb="3" eb="4">
      <t>リツ</t>
    </rPh>
    <phoneticPr fontId="2"/>
  </si>
  <si>
    <t>併願
出願</t>
    <rPh sb="0" eb="2">
      <t>ヘイガン</t>
    </rPh>
    <rPh sb="3" eb="5">
      <t>シュツガン</t>
    </rPh>
    <phoneticPr fontId="2"/>
  </si>
  <si>
    <t>学科／コース名</t>
    <phoneticPr fontId="2"/>
  </si>
  <si>
    <t>出願状況（前年比）増減</t>
    <phoneticPr fontId="2"/>
  </si>
  <si>
    <t>2023年度　出願状況（2/8発表）</t>
    <rPh sb="4" eb="6">
      <t>ネンド</t>
    </rPh>
    <rPh sb="6" eb="8">
      <t>ヘイネンド</t>
    </rPh>
    <rPh sb="7" eb="9">
      <t>シュツガン</t>
    </rPh>
    <rPh sb="9" eb="11">
      <t>ジョウキョウ</t>
    </rPh>
    <rPh sb="15" eb="17">
      <t>ハッピョウ</t>
    </rPh>
    <phoneticPr fontId="2"/>
  </si>
  <si>
    <t>全日制私立高校</t>
    <rPh sb="0" eb="1">
      <t>ゼン</t>
    </rPh>
    <rPh sb="1" eb="2">
      <t>ニチ</t>
    </rPh>
    <rPh sb="2" eb="3">
      <t>セイ</t>
    </rPh>
    <rPh sb="3" eb="5">
      <t>シリツ</t>
    </rPh>
    <rPh sb="5" eb="7">
      <t>コウコウ</t>
    </rPh>
    <phoneticPr fontId="2"/>
  </si>
  <si>
    <t>女子校計（17校）</t>
    <phoneticPr fontId="2"/>
  </si>
  <si>
    <t>A（吹奏楽）</t>
    <rPh sb="2" eb="5">
      <t>スイソウガク</t>
    </rPh>
    <phoneticPr fontId="2"/>
  </si>
  <si>
    <t>W</t>
    <phoneticPr fontId="2"/>
  </si>
  <si>
    <t>ﾘﾍﾞﾗﾙｱｰﾂ（総合進学専攻）</t>
    <rPh sb="9" eb="11">
      <t>ソウゴウ</t>
    </rPh>
    <rPh sb="11" eb="13">
      <t>シンガク</t>
    </rPh>
    <rPh sb="13" eb="15">
      <t>センコウ</t>
    </rPh>
    <phoneticPr fontId="2"/>
  </si>
  <si>
    <t>ﾘﾍﾞﾗﾙｱｰﾂ（国際教養専攻）</t>
    <rPh sb="9" eb="11">
      <t>コクサイ</t>
    </rPh>
    <rPh sb="11" eb="13">
      <t>キョウヨウ</t>
    </rPh>
    <rPh sb="13" eb="15">
      <t>センコウ</t>
    </rPh>
    <phoneticPr fontId="2"/>
  </si>
  <si>
    <t>ﾘﾍﾞﾗﾙｱｰﾂ（こども保育専攻）</t>
    <rPh sb="12" eb="14">
      <t>ホイク</t>
    </rPh>
    <rPh sb="14" eb="16">
      <t>センコウ</t>
    </rPh>
    <phoneticPr fontId="2"/>
  </si>
  <si>
    <t>ﾘﾍﾞﾗﾙｱｰﾂ（調理・製菓専攻）</t>
    <rPh sb="9" eb="11">
      <t>チョウリ</t>
    </rPh>
    <rPh sb="12" eb="14">
      <t>セイカ</t>
    </rPh>
    <rPh sb="14" eb="16">
      <t>センコウ</t>
    </rPh>
    <phoneticPr fontId="2"/>
  </si>
  <si>
    <t>ﾘﾍﾞﾗﾙｱｰﾂ（舞台芸術専攻）</t>
    <rPh sb="9" eb="11">
      <t>ブタイ</t>
    </rPh>
    <rPh sb="11" eb="13">
      <t>ゲイジュツ</t>
    </rPh>
    <rPh sb="13" eb="15">
      <t>センコウ</t>
    </rPh>
    <phoneticPr fontId="2"/>
  </si>
  <si>
    <t>ｱﾄﾞﾊﾞﾝｽ（特進Ｓ専攻）</t>
    <rPh sb="8" eb="10">
      <t>トクシン</t>
    </rPh>
    <rPh sb="11" eb="13">
      <t>センコウ</t>
    </rPh>
    <phoneticPr fontId="2"/>
  </si>
  <si>
    <t>ｱﾄﾞﾊﾞﾝｽ（医療看護専攻）</t>
    <rPh sb="8" eb="10">
      <t>イリョウ</t>
    </rPh>
    <rPh sb="10" eb="12">
      <t>カンゴ</t>
    </rPh>
    <rPh sb="12" eb="14">
      <t>センコウ</t>
    </rPh>
    <phoneticPr fontId="2"/>
  </si>
  <si>
    <t>特進ｴｸﾞｾﾞ</t>
    <rPh sb="0" eb="2">
      <t>トクシン</t>
    </rPh>
    <phoneticPr fontId="2"/>
  </si>
  <si>
    <t>文理探究</t>
    <rPh sb="0" eb="4">
      <t>ブンリタンキュウ</t>
    </rPh>
    <phoneticPr fontId="2"/>
  </si>
  <si>
    <t>※募集区分　１：男子　２：女子　３：共学</t>
    <rPh sb="1" eb="3">
      <t>ボシュウ</t>
    </rPh>
    <rPh sb="3" eb="5">
      <t>クブン</t>
    </rPh>
    <rPh sb="18" eb="20">
      <t>キョウガク</t>
    </rPh>
    <phoneticPr fontId="2"/>
  </si>
  <si>
    <t>共学校計（70校）</t>
    <rPh sb="0" eb="2">
      <t>キョウガク</t>
    </rPh>
    <phoneticPr fontId="2"/>
  </si>
  <si>
    <t>全校計　（92校）</t>
    <rPh sb="0" eb="1">
      <t>ゼン</t>
    </rPh>
    <rPh sb="1" eb="2">
      <t>コウ</t>
    </rPh>
    <rPh sb="2" eb="3">
      <t>ケイ</t>
    </rPh>
    <rPh sb="7" eb="8">
      <t>コウ</t>
    </rPh>
    <phoneticPr fontId="2"/>
  </si>
  <si>
    <t>※私立中高連調べ（2月5日正午現在）募集人員の約の表示はしていません。最終的な倍率は変動する可能性があります。</t>
    <phoneticPr fontId="2"/>
  </si>
  <si>
    <t>進学アスリート</t>
    <rPh sb="0" eb="2">
      <t>シンガク</t>
    </rPh>
    <phoneticPr fontId="2"/>
  </si>
  <si>
    <t>専願率</t>
    <rPh sb="0" eb="2">
      <t>センガン</t>
    </rPh>
    <rPh sb="2" eb="3">
      <t>リツ</t>
    </rPh>
    <phoneticPr fontId="2"/>
  </si>
  <si>
    <t>Ⅰ類：スーパー文理探究</t>
    <rPh sb="1" eb="2">
      <t>ルイ</t>
    </rPh>
    <rPh sb="7" eb="11">
      <t>ブンリタンキュウ</t>
    </rPh>
    <phoneticPr fontId="2"/>
  </si>
  <si>
    <t>Ⅰ類：国際バカロレア</t>
    <rPh sb="1" eb="2">
      <t>ルイ</t>
    </rPh>
    <rPh sb="3" eb="5">
      <t>コクサイ</t>
    </rPh>
    <phoneticPr fontId="2"/>
  </si>
  <si>
    <t>Ⅱ類：総合探究</t>
    <rPh sb="1" eb="2">
      <t>ルイ</t>
    </rPh>
    <rPh sb="3" eb="7">
      <t>ソウゴウタンキュウ</t>
    </rPh>
    <phoneticPr fontId="2"/>
  </si>
  <si>
    <t>Ⅱ類：幼児保育進学</t>
    <rPh sb="1" eb="2">
      <t>ルイ</t>
    </rPh>
    <rPh sb="3" eb="9">
      <t>ヨウジホイクシンガク</t>
    </rPh>
    <phoneticPr fontId="2"/>
  </si>
  <si>
    <t>衛生看護※（明浄学院に統合・移転）</t>
    <rPh sb="6" eb="8">
      <t>メイジョウ</t>
    </rPh>
    <rPh sb="8" eb="10">
      <t>ガクイン</t>
    </rPh>
    <rPh sb="11" eb="13">
      <t>トウゴウ</t>
    </rPh>
    <rPh sb="14" eb="16">
      <t>イテン</t>
    </rPh>
    <phoneticPr fontId="2"/>
  </si>
  <si>
    <t>大阪金剛インターナショル</t>
    <phoneticPr fontId="2"/>
  </si>
  <si>
    <t>総合※募集停止</t>
    <rPh sb="0" eb="2">
      <t>ソウゴウ</t>
    </rPh>
    <rPh sb="3" eb="7">
      <t>ボシュウテイシ</t>
    </rPh>
    <phoneticPr fontId="2"/>
  </si>
  <si>
    <t>2024年度　出願状況（2/5発表）</t>
    <rPh sb="4" eb="6">
      <t>ネンド</t>
    </rPh>
    <rPh sb="6" eb="8">
      <t>ヘイネンド</t>
    </rPh>
    <rPh sb="7" eb="9">
      <t>シュツガン</t>
    </rPh>
    <rPh sb="9" eb="11">
      <t>ジョウキョウ</t>
    </rPh>
    <rPh sb="15" eb="17">
      <t>ハッピョウ</t>
    </rPh>
    <phoneticPr fontId="2"/>
  </si>
  <si>
    <t>薬学・医療系進学※募集停止</t>
    <rPh sb="0" eb="2">
      <t>ヤクガク</t>
    </rPh>
    <rPh sb="3" eb="5">
      <t>イリョウ</t>
    </rPh>
    <rPh sb="5" eb="6">
      <t>ケイ</t>
    </rPh>
    <rPh sb="6" eb="8">
      <t>シンガク</t>
    </rPh>
    <rPh sb="9" eb="13">
      <t>ボシュウテイシ</t>
    </rPh>
    <phoneticPr fontId="2"/>
  </si>
  <si>
    <t>文理※旧文理進学</t>
    <rPh sb="0" eb="2">
      <t>ブンリ</t>
    </rPh>
    <rPh sb="3" eb="4">
      <t>キュウ</t>
    </rPh>
    <rPh sb="4" eb="6">
      <t>ブンリ</t>
    </rPh>
    <rPh sb="6" eb="8">
      <t>シンガク</t>
    </rPh>
    <phoneticPr fontId="2"/>
  </si>
  <si>
    <t>ｽﾀﾝﾀﾞｰﾄﾞ</t>
    <phoneticPr fontId="2"/>
  </si>
  <si>
    <t>ﾌﾘｰｱｶﾃﾞﾐｰ</t>
    <phoneticPr fontId="2"/>
  </si>
  <si>
    <t>ｸﾞﾛｰﾊﾞﾙ特進α※募集停止</t>
    <rPh sb="11" eb="15">
      <t>ボシュウテイシ</t>
    </rPh>
    <phoneticPr fontId="2"/>
  </si>
  <si>
    <t>ｸﾞﾛｰﾊﾞﾙ特進β※募集停止</t>
    <rPh sb="6" eb="8">
      <t>トクシン</t>
    </rPh>
    <rPh sb="11" eb="15">
      <t>ボシュウテイシ</t>
    </rPh>
    <phoneticPr fontId="2"/>
  </si>
  <si>
    <t>ｱﾄﾞﾊﾞﾝｽﾄSPα※旧ｱﾄﾞﾊﾞﾝｽﾄ英数α</t>
    <rPh sb="12" eb="13">
      <t>キュウ</t>
    </rPh>
    <rPh sb="21" eb="23">
      <t>エイスウ</t>
    </rPh>
    <phoneticPr fontId="2"/>
  </si>
  <si>
    <t>ｱﾄﾞﾊﾞﾝｽﾄSPβ※旧ｱﾄﾞﾊﾞﾝｽﾄ英数β</t>
    <rPh sb="12" eb="13">
      <t>キュウ</t>
    </rPh>
    <rPh sb="21" eb="23">
      <t>エイスウ</t>
    </rPh>
    <phoneticPr fontId="2"/>
  </si>
  <si>
    <t>進学アドバンス※募集停止</t>
    <rPh sb="0" eb="2">
      <t>シンガク</t>
    </rPh>
    <rPh sb="8" eb="10">
      <t>ボシュウ</t>
    </rPh>
    <rPh sb="10" eb="12">
      <t>テイシ</t>
    </rPh>
    <phoneticPr fontId="2"/>
  </si>
  <si>
    <t>ｱｽﾘｰﾄ※旧国際科ｽﾎﾟｰﾂ</t>
    <rPh sb="6" eb="7">
      <t>キュウ</t>
    </rPh>
    <rPh sb="7" eb="9">
      <t>コクサイ</t>
    </rPh>
    <rPh sb="9" eb="10">
      <t>カ</t>
    </rPh>
    <phoneticPr fontId="2"/>
  </si>
  <si>
    <t>国際教養※旧グローバルスタンダード</t>
    <rPh sb="0" eb="2">
      <t>コクサイ</t>
    </rPh>
    <rPh sb="2" eb="4">
      <t>キョウヨウ</t>
    </rPh>
    <rPh sb="5" eb="6">
      <t>キュウ</t>
    </rPh>
    <phoneticPr fontId="2"/>
  </si>
  <si>
    <t>総合進学※旧総合進学・保育進学</t>
    <rPh sb="0" eb="2">
      <t>ソウゴウ</t>
    </rPh>
    <rPh sb="2" eb="4">
      <t>シンガク</t>
    </rPh>
    <rPh sb="5" eb="6">
      <t>キュウ</t>
    </rPh>
    <rPh sb="6" eb="8">
      <t>ソウゴウ</t>
    </rPh>
    <rPh sb="8" eb="10">
      <t>シンガク</t>
    </rPh>
    <rPh sb="11" eb="13">
      <t>ホイク</t>
    </rPh>
    <rPh sb="13" eb="15">
      <t>シンガク</t>
    </rPh>
    <phoneticPr fontId="2"/>
  </si>
  <si>
    <t>普通科※旧特進</t>
    <rPh sb="0" eb="3">
      <t>フツウカ</t>
    </rPh>
    <rPh sb="4" eb="5">
      <t>キュウ</t>
    </rPh>
    <rPh sb="5" eb="7">
      <t>トクシン</t>
    </rPh>
    <phoneticPr fontId="2"/>
  </si>
  <si>
    <t>　　　※旧国際総合</t>
    <rPh sb="4" eb="5">
      <t>キュウ</t>
    </rPh>
    <rPh sb="5" eb="7">
      <t>コクサイ</t>
    </rPh>
    <phoneticPr fontId="2"/>
  </si>
  <si>
    <t>ﾋﾞｼﾞﾈｽ公務員ﾁｬﾚﾝｼﾞ</t>
    <phoneticPr fontId="2"/>
  </si>
  <si>
    <t>衛生看護科</t>
    <rPh sb="0" eb="2">
      <t>エイセイ</t>
    </rPh>
    <rPh sb="2" eb="5">
      <t>カンゴカ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</si>
</sst>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;[Red]\-0\ "/>
    <numFmt numFmtId="177" formatCode="0.0%"/>
    <numFmt numFmtId="178" formatCode="#,##0;[Red]#,##0"/>
    <numFmt numFmtId="179" formatCode="0.00_ ;[Red]\-0.00\ "/>
    <numFmt numFmtId="180" formatCode="#,##0.00;[Red]#,##0.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游ゴシック"/>
      <family val="3"/>
      <charset val="128"/>
    </font>
    <font>
      <b/>
      <sz val="10"/>
      <color rgb="FF008000"/>
      <name val="游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theme="5"/>
      <name val="Arial"/>
      <family val="2"/>
    </font>
    <font>
      <sz val="10"/>
      <color indexed="17"/>
      <name val="Arial"/>
      <family val="2"/>
    </font>
    <font>
      <sz val="10"/>
      <color rgb="FFFF0000"/>
      <name val="游ゴシック"/>
      <family val="3"/>
      <charset val="128"/>
    </font>
    <font>
      <b/>
      <sz val="10"/>
      <color rgb="FF0000FF"/>
      <name val="Arial"/>
      <family val="2"/>
    </font>
    <font>
      <b/>
      <sz val="10"/>
      <color rgb="FF0000FF"/>
      <name val="游ゴシック"/>
      <family val="3"/>
      <charset val="128"/>
    </font>
    <font>
      <b/>
      <sz val="10"/>
      <color indexed="12"/>
      <name val="游ゴシック"/>
      <family val="3"/>
      <charset val="128"/>
    </font>
    <font>
      <b/>
      <sz val="10"/>
      <color theme="5"/>
      <name val="游ゴシック"/>
      <family val="3"/>
      <charset val="128"/>
    </font>
    <font>
      <b/>
      <sz val="10"/>
      <color indexed="17"/>
      <name val="游ゴシック"/>
      <family val="3"/>
      <charset val="128"/>
    </font>
    <font>
      <b/>
      <sz val="10"/>
      <color rgb="FFFF00FF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3">
    <xf numFmtId="0" fontId="0" fillId="0" borderId="0" xfId="0"/>
    <xf numFmtId="0" fontId="3" fillId="0" borderId="0" xfId="1" applyFont="1">
      <alignment vertical="center"/>
    </xf>
    <xf numFmtId="0" fontId="12" fillId="0" borderId="0" xfId="1" applyFont="1">
      <alignment vertical="center"/>
    </xf>
    <xf numFmtId="179" fontId="13" fillId="0" borderId="0" xfId="1" applyNumberFormat="1" applyFont="1">
      <alignment vertical="center"/>
    </xf>
    <xf numFmtId="179" fontId="14" fillId="0" borderId="0" xfId="1" applyNumberFormat="1" applyFont="1">
      <alignment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7" fontId="17" fillId="0" borderId="0" xfId="1" applyNumberFormat="1" applyFont="1">
      <alignment vertical="center"/>
    </xf>
    <xf numFmtId="179" fontId="18" fillId="0" borderId="0" xfId="1" applyNumberFormat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left" vertical="center" indent="1"/>
    </xf>
    <xf numFmtId="0" fontId="15" fillId="0" borderId="0" xfId="1" applyFont="1" applyAlignment="1">
      <alignment horizontal="center" vertical="center"/>
    </xf>
    <xf numFmtId="0" fontId="19" fillId="0" borderId="0" xfId="1" applyFont="1" applyAlignment="1">
      <alignment vertical="top" wrapText="1"/>
    </xf>
    <xf numFmtId="178" fontId="7" fillId="0" borderId="1" xfId="1" applyNumberFormat="1" applyFont="1" applyBorder="1">
      <alignment vertical="center"/>
    </xf>
    <xf numFmtId="178" fontId="23" fillId="0" borderId="1" xfId="1" applyNumberFormat="1" applyFont="1" applyBorder="1">
      <alignment vertical="center"/>
    </xf>
    <xf numFmtId="178" fontId="7" fillId="0" borderId="24" xfId="1" applyNumberFormat="1" applyFont="1" applyBorder="1">
      <alignment vertical="center"/>
    </xf>
    <xf numFmtId="180" fontId="24" fillId="0" borderId="25" xfId="1" applyNumberFormat="1" applyFont="1" applyBorder="1">
      <alignment vertical="center"/>
    </xf>
    <xf numFmtId="180" fontId="25" fillId="0" borderId="1" xfId="1" applyNumberFormat="1" applyFont="1" applyBorder="1">
      <alignment vertical="center"/>
    </xf>
    <xf numFmtId="178" fontId="7" fillId="0" borderId="26" xfId="1" applyNumberFormat="1" applyFont="1" applyBorder="1">
      <alignment vertical="center"/>
    </xf>
    <xf numFmtId="178" fontId="23" fillId="0" borderId="4" xfId="1" applyNumberFormat="1" applyFont="1" applyBorder="1">
      <alignment vertical="center"/>
    </xf>
    <xf numFmtId="178" fontId="7" fillId="0" borderId="2" xfId="1" applyNumberFormat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6" xfId="1" applyFont="1" applyBorder="1" applyAlignment="1">
      <alignment horizontal="left" vertical="center" indent="1"/>
    </xf>
    <xf numFmtId="178" fontId="7" fillId="0" borderId="4" xfId="1" applyNumberFormat="1" applyFont="1" applyBorder="1">
      <alignment vertical="center"/>
    </xf>
    <xf numFmtId="178" fontId="7" fillId="0" borderId="28" xfId="1" applyNumberFormat="1" applyFont="1" applyBorder="1">
      <alignment vertical="center"/>
    </xf>
    <xf numFmtId="180" fontId="24" fillId="0" borderId="29" xfId="1" applyNumberFormat="1" applyFont="1" applyBorder="1">
      <alignment vertical="center"/>
    </xf>
    <xf numFmtId="180" fontId="25" fillId="0" borderId="4" xfId="1" applyNumberFormat="1" applyFont="1" applyBorder="1">
      <alignment vertical="center"/>
    </xf>
    <xf numFmtId="178" fontId="7" fillId="0" borderId="30" xfId="1" applyNumberFormat="1" applyFont="1" applyBorder="1">
      <alignment vertical="center"/>
    </xf>
    <xf numFmtId="178" fontId="7" fillId="0" borderId="5" xfId="1" applyNumberFormat="1" applyFont="1" applyBorder="1">
      <alignment vertical="center"/>
    </xf>
    <xf numFmtId="0" fontId="5" fillId="0" borderId="31" xfId="1" applyFont="1" applyBorder="1">
      <alignment vertical="center"/>
    </xf>
    <xf numFmtId="0" fontId="5" fillId="0" borderId="7" xfId="1" applyFont="1" applyBorder="1" applyAlignment="1">
      <alignment horizontal="left" vertical="center" indent="1"/>
    </xf>
    <xf numFmtId="178" fontId="7" fillId="0" borderId="6" xfId="1" applyNumberFormat="1" applyFont="1" applyBorder="1">
      <alignment vertical="center"/>
    </xf>
    <xf numFmtId="178" fontId="23" fillId="0" borderId="6" xfId="1" applyNumberFormat="1" applyFont="1" applyBorder="1">
      <alignment vertical="center"/>
    </xf>
    <xf numFmtId="180" fontId="25" fillId="0" borderId="6" xfId="1" applyNumberFormat="1" applyFont="1" applyBorder="1">
      <alignment vertical="center"/>
    </xf>
    <xf numFmtId="178" fontId="7" fillId="0" borderId="32" xfId="1" applyNumberFormat="1" applyFont="1" applyBorder="1">
      <alignment vertical="center"/>
    </xf>
    <xf numFmtId="178" fontId="7" fillId="0" borderId="9" xfId="1" applyNumberFormat="1" applyFont="1" applyBorder="1">
      <alignment vertical="center"/>
    </xf>
    <xf numFmtId="178" fontId="7" fillId="0" borderId="23" xfId="1" applyNumberFormat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4" xfId="1" applyFont="1" applyBorder="1" applyAlignment="1">
      <alignment horizontal="left" vertical="center" indent="1"/>
    </xf>
    <xf numFmtId="180" fontId="24" fillId="0" borderId="15" xfId="1" applyNumberFormat="1" applyFont="1" applyBorder="1">
      <alignment vertical="center"/>
    </xf>
    <xf numFmtId="178" fontId="7" fillId="0" borderId="7" xfId="1" applyNumberFormat="1" applyFont="1" applyBorder="1">
      <alignment vertical="center"/>
    </xf>
    <xf numFmtId="178" fontId="23" fillId="0" borderId="7" xfId="1" applyNumberFormat="1" applyFont="1" applyBorder="1">
      <alignment vertical="center"/>
    </xf>
    <xf numFmtId="180" fontId="25" fillId="0" borderId="7" xfId="1" applyNumberFormat="1" applyFont="1" applyBorder="1">
      <alignment vertical="center"/>
    </xf>
    <xf numFmtId="178" fontId="7" fillId="0" borderId="34" xfId="1" applyNumberFormat="1" applyFont="1" applyBorder="1">
      <alignment vertical="center"/>
    </xf>
    <xf numFmtId="178" fontId="7" fillId="0" borderId="10" xfId="1" applyNumberFormat="1" applyFont="1" applyBorder="1">
      <alignment vertical="center"/>
    </xf>
    <xf numFmtId="180" fontId="25" fillId="0" borderId="35" xfId="1" applyNumberFormat="1" applyFont="1" applyBorder="1">
      <alignment vertical="center"/>
    </xf>
    <xf numFmtId="178" fontId="7" fillId="0" borderId="36" xfId="1" applyNumberFormat="1" applyFont="1" applyBorder="1">
      <alignment vertical="center"/>
    </xf>
    <xf numFmtId="180" fontId="25" fillId="0" borderId="37" xfId="1" applyNumberFormat="1" applyFont="1" applyBorder="1">
      <alignment vertical="center"/>
    </xf>
    <xf numFmtId="178" fontId="7" fillId="0" borderId="14" xfId="1" applyNumberFormat="1" applyFont="1" applyBorder="1">
      <alignment vertical="center"/>
    </xf>
    <xf numFmtId="0" fontId="5" fillId="7" borderId="33" xfId="1" applyFont="1" applyFill="1" applyBorder="1">
      <alignment vertical="center"/>
    </xf>
    <xf numFmtId="178" fontId="7" fillId="0" borderId="12" xfId="1" applyNumberFormat="1" applyFont="1" applyBorder="1">
      <alignment vertical="center"/>
    </xf>
    <xf numFmtId="178" fontId="23" fillId="0" borderId="12" xfId="1" applyNumberFormat="1" applyFont="1" applyBorder="1">
      <alignment vertical="center"/>
    </xf>
    <xf numFmtId="180" fontId="25" fillId="0" borderId="16" xfId="1" applyNumberFormat="1" applyFont="1" applyBorder="1">
      <alignment vertical="center"/>
    </xf>
    <xf numFmtId="178" fontId="7" fillId="0" borderId="38" xfId="1" applyNumberFormat="1" applyFont="1" applyBorder="1">
      <alignment vertical="center"/>
    </xf>
    <xf numFmtId="178" fontId="7" fillId="0" borderId="17" xfId="1" applyNumberFormat="1" applyFont="1" applyBorder="1">
      <alignment vertical="center"/>
    </xf>
    <xf numFmtId="178" fontId="7" fillId="0" borderId="37" xfId="1" applyNumberFormat="1" applyFont="1" applyBorder="1">
      <alignment vertical="center"/>
    </xf>
    <xf numFmtId="178" fontId="23" fillId="0" borderId="37" xfId="1" applyNumberFormat="1" applyFont="1" applyBorder="1">
      <alignment vertical="center"/>
    </xf>
    <xf numFmtId="0" fontId="5" fillId="0" borderId="39" xfId="1" applyFont="1" applyBorder="1">
      <alignment vertical="center"/>
    </xf>
    <xf numFmtId="0" fontId="5" fillId="0" borderId="37" xfId="1" applyFont="1" applyBorder="1" applyAlignment="1">
      <alignment horizontal="left" vertical="center" indent="1"/>
    </xf>
    <xf numFmtId="178" fontId="7" fillId="0" borderId="35" xfId="1" applyNumberFormat="1" applyFont="1" applyBorder="1">
      <alignment vertical="center"/>
    </xf>
    <xf numFmtId="178" fontId="23" fillId="0" borderId="35" xfId="1" applyNumberFormat="1" applyFont="1" applyBorder="1">
      <alignment vertical="center"/>
    </xf>
    <xf numFmtId="0" fontId="5" fillId="7" borderId="31" xfId="1" applyFont="1" applyFill="1" applyBorder="1">
      <alignment vertical="center"/>
    </xf>
    <xf numFmtId="0" fontId="5" fillId="7" borderId="27" xfId="1" applyFont="1" applyFill="1" applyBorder="1">
      <alignment vertical="center"/>
    </xf>
    <xf numFmtId="178" fontId="7" fillId="0" borderId="16" xfId="1" applyNumberFormat="1" applyFont="1" applyBorder="1">
      <alignment vertical="center"/>
    </xf>
    <xf numFmtId="178" fontId="23" fillId="0" borderId="16" xfId="1" applyNumberFormat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1" xfId="1" applyFont="1" applyBorder="1" applyAlignment="1">
      <alignment horizontal="left" vertical="center" indent="1"/>
    </xf>
    <xf numFmtId="180" fontId="25" fillId="0" borderId="12" xfId="1" applyNumberFormat="1" applyFont="1" applyBorder="1">
      <alignment vertical="center"/>
    </xf>
    <xf numFmtId="0" fontId="5" fillId="0" borderId="41" xfId="1" applyFont="1" applyBorder="1">
      <alignment vertical="center"/>
    </xf>
    <xf numFmtId="0" fontId="5" fillId="0" borderId="12" xfId="1" applyFont="1" applyBorder="1" applyAlignment="1">
      <alignment horizontal="left" vertical="center" indent="1"/>
    </xf>
    <xf numFmtId="178" fontId="7" fillId="0" borderId="13" xfId="1" applyNumberFormat="1" applyFont="1" applyBorder="1">
      <alignment vertical="center"/>
    </xf>
    <xf numFmtId="0" fontId="5" fillId="10" borderId="40" xfId="1" applyFont="1" applyFill="1" applyBorder="1">
      <alignment vertical="center"/>
    </xf>
    <xf numFmtId="180" fontId="24" fillId="0" borderId="8" xfId="1" applyNumberFormat="1" applyFont="1" applyBorder="1">
      <alignment vertical="center"/>
    </xf>
    <xf numFmtId="180" fontId="9" fillId="0" borderId="29" xfId="1" applyNumberFormat="1" applyFont="1" applyBorder="1">
      <alignment vertical="center"/>
    </xf>
    <xf numFmtId="180" fontId="22" fillId="0" borderId="37" xfId="1" applyNumberFormat="1" applyFont="1" applyBorder="1">
      <alignment vertical="center"/>
    </xf>
    <xf numFmtId="178" fontId="20" fillId="0" borderId="36" xfId="1" applyNumberFormat="1" applyFont="1" applyBorder="1">
      <alignment vertical="center"/>
    </xf>
    <xf numFmtId="180" fontId="9" fillId="0" borderId="15" xfId="1" applyNumberFormat="1" applyFont="1" applyBorder="1">
      <alignment vertical="center"/>
    </xf>
    <xf numFmtId="180" fontId="22" fillId="0" borderId="16" xfId="1" applyNumberFormat="1" applyFont="1" applyBorder="1">
      <alignment vertical="center"/>
    </xf>
    <xf numFmtId="0" fontId="5" fillId="7" borderId="39" xfId="1" applyFont="1" applyFill="1" applyBorder="1">
      <alignment vertical="center"/>
    </xf>
    <xf numFmtId="178" fontId="20" fillId="8" borderId="19" xfId="1" applyNumberFormat="1" applyFont="1" applyFill="1" applyBorder="1">
      <alignment vertical="center"/>
    </xf>
    <xf numFmtId="178" fontId="21" fillId="8" borderId="19" xfId="1" applyNumberFormat="1" applyFont="1" applyFill="1" applyBorder="1">
      <alignment vertical="center"/>
    </xf>
    <xf numFmtId="178" fontId="20" fillId="8" borderId="20" xfId="1" applyNumberFormat="1" applyFont="1" applyFill="1" applyBorder="1">
      <alignment vertical="center"/>
    </xf>
    <xf numFmtId="180" fontId="22" fillId="8" borderId="19" xfId="1" applyNumberFormat="1" applyFont="1" applyFill="1" applyBorder="1">
      <alignment vertical="center"/>
    </xf>
    <xf numFmtId="178" fontId="20" fillId="8" borderId="21" xfId="1" applyNumberFormat="1" applyFont="1" applyFill="1" applyBorder="1">
      <alignment vertical="center"/>
    </xf>
    <xf numFmtId="0" fontId="6" fillId="8" borderId="22" xfId="1" applyFont="1" applyFill="1" applyBorder="1">
      <alignment vertical="center"/>
    </xf>
    <xf numFmtId="0" fontId="6" fillId="8" borderId="19" xfId="1" applyFont="1" applyFill="1" applyBorder="1" applyAlignment="1">
      <alignment horizontal="left" vertical="center" indent="1"/>
    </xf>
    <xf numFmtId="0" fontId="6" fillId="8" borderId="42" xfId="1" applyFont="1" applyFill="1" applyBorder="1">
      <alignment vertical="center"/>
    </xf>
    <xf numFmtId="178" fontId="21" fillId="0" borderId="19" xfId="1" applyNumberFormat="1" applyFont="1" applyBorder="1">
      <alignment vertical="center"/>
    </xf>
    <xf numFmtId="0" fontId="6" fillId="12" borderId="43" xfId="1" applyFont="1" applyFill="1" applyBorder="1">
      <alignment vertical="center"/>
    </xf>
    <xf numFmtId="0" fontId="6" fillId="12" borderId="16" xfId="1" applyFont="1" applyFill="1" applyBorder="1" applyAlignment="1">
      <alignment horizontal="left" vertical="center" indent="1"/>
    </xf>
    <xf numFmtId="178" fontId="20" fillId="12" borderId="19" xfId="1" applyNumberFormat="1" applyFont="1" applyFill="1" applyBorder="1">
      <alignment vertical="center"/>
    </xf>
    <xf numFmtId="178" fontId="21" fillId="12" borderId="19" xfId="1" applyNumberFormat="1" applyFont="1" applyFill="1" applyBorder="1">
      <alignment vertical="center"/>
    </xf>
    <xf numFmtId="178" fontId="20" fillId="12" borderId="20" xfId="1" applyNumberFormat="1" applyFont="1" applyFill="1" applyBorder="1">
      <alignment vertical="center"/>
    </xf>
    <xf numFmtId="180" fontId="22" fillId="12" borderId="19" xfId="1" applyNumberFormat="1" applyFont="1" applyFill="1" applyBorder="1">
      <alignment vertical="center"/>
    </xf>
    <xf numFmtId="178" fontId="20" fillId="12" borderId="21" xfId="1" applyNumberFormat="1" applyFont="1" applyFill="1" applyBorder="1">
      <alignment vertical="center"/>
    </xf>
    <xf numFmtId="0" fontId="6" fillId="12" borderId="22" xfId="1" applyFont="1" applyFill="1" applyBorder="1">
      <alignment vertical="center"/>
    </xf>
    <xf numFmtId="0" fontId="6" fillId="12" borderId="19" xfId="1" applyFont="1" applyFill="1" applyBorder="1" applyAlignment="1">
      <alignment horizontal="left" vertical="center" indent="1"/>
    </xf>
    <xf numFmtId="178" fontId="27" fillId="12" borderId="19" xfId="1" applyNumberFormat="1" applyFont="1" applyFill="1" applyBorder="1">
      <alignment vertical="center"/>
    </xf>
    <xf numFmtId="0" fontId="6" fillId="5" borderId="19" xfId="1" applyFont="1" applyFill="1" applyBorder="1" applyAlignment="1">
      <alignment vertical="center" wrapText="1" shrinkToFit="1"/>
    </xf>
    <xf numFmtId="0" fontId="6" fillId="5" borderId="20" xfId="1" applyFont="1" applyFill="1" applyBorder="1" applyAlignment="1">
      <alignment vertical="center" wrapText="1" shrinkToFit="1"/>
    </xf>
    <xf numFmtId="179" fontId="10" fillId="4" borderId="18" xfId="1" applyNumberFormat="1" applyFont="1" applyFill="1" applyBorder="1" applyAlignment="1">
      <alignment vertical="center" wrapText="1" shrinkToFit="1"/>
    </xf>
    <xf numFmtId="179" fontId="11" fillId="4" borderId="19" xfId="1" applyNumberFormat="1" applyFont="1" applyFill="1" applyBorder="1" applyAlignment="1">
      <alignment vertical="center" wrapText="1" shrinkToFit="1"/>
    </xf>
    <xf numFmtId="0" fontId="6" fillId="4" borderId="20" xfId="1" applyFont="1" applyFill="1" applyBorder="1" applyAlignment="1">
      <alignment vertical="center" wrapText="1" shrinkToFit="1"/>
    </xf>
    <xf numFmtId="0" fontId="6" fillId="4" borderId="19" xfId="1" applyFont="1" applyFill="1" applyBorder="1" applyAlignment="1">
      <alignment vertical="center" wrapText="1" shrinkToFit="1"/>
    </xf>
    <xf numFmtId="0" fontId="28" fillId="4" borderId="19" xfId="1" applyFont="1" applyFill="1" applyBorder="1" applyAlignment="1">
      <alignment vertical="center" wrapText="1" shrinkToFit="1"/>
    </xf>
    <xf numFmtId="0" fontId="6" fillId="4" borderId="21" xfId="1" applyFont="1" applyFill="1" applyBorder="1" applyAlignment="1">
      <alignment vertical="center" wrapText="1" shrinkToFit="1"/>
    </xf>
    <xf numFmtId="0" fontId="6" fillId="6" borderId="19" xfId="1" applyFont="1" applyFill="1" applyBorder="1" applyAlignment="1">
      <alignment horizontal="left" vertical="center" indent="1"/>
    </xf>
    <xf numFmtId="0" fontId="6" fillId="6" borderId="22" xfId="1" applyFont="1" applyFill="1" applyBorder="1">
      <alignment vertical="center"/>
    </xf>
    <xf numFmtId="178" fontId="20" fillId="6" borderId="21" xfId="1" applyNumberFormat="1" applyFont="1" applyFill="1" applyBorder="1">
      <alignment vertical="center"/>
    </xf>
    <xf numFmtId="178" fontId="21" fillId="6" borderId="19" xfId="1" applyNumberFormat="1" applyFont="1" applyFill="1" applyBorder="1">
      <alignment vertical="center"/>
    </xf>
    <xf numFmtId="178" fontId="20" fillId="6" borderId="19" xfId="1" applyNumberFormat="1" applyFont="1" applyFill="1" applyBorder="1">
      <alignment vertical="center"/>
    </xf>
    <xf numFmtId="178" fontId="20" fillId="6" borderId="20" xfId="1" applyNumberFormat="1" applyFont="1" applyFill="1" applyBorder="1">
      <alignment vertical="center"/>
    </xf>
    <xf numFmtId="180" fontId="22" fillId="6" borderId="19" xfId="1" applyNumberFormat="1" applyFont="1" applyFill="1" applyBorder="1">
      <alignment vertical="center"/>
    </xf>
    <xf numFmtId="0" fontId="6" fillId="6" borderId="16" xfId="1" applyFont="1" applyFill="1" applyBorder="1" applyAlignment="1">
      <alignment horizontal="left" vertical="center" indent="1"/>
    </xf>
    <xf numFmtId="178" fontId="20" fillId="6" borderId="17" xfId="1" applyNumberFormat="1" applyFont="1" applyFill="1" applyBorder="1">
      <alignment vertical="center"/>
    </xf>
    <xf numFmtId="178" fontId="21" fillId="6" borderId="16" xfId="1" applyNumberFormat="1" applyFont="1" applyFill="1" applyBorder="1">
      <alignment vertical="center"/>
    </xf>
    <xf numFmtId="178" fontId="20" fillId="6" borderId="16" xfId="1" applyNumberFormat="1" applyFont="1" applyFill="1" applyBorder="1">
      <alignment vertical="center"/>
    </xf>
    <xf numFmtId="178" fontId="20" fillId="6" borderId="23" xfId="1" applyNumberFormat="1" applyFont="1" applyFill="1" applyBorder="1">
      <alignment vertical="center"/>
    </xf>
    <xf numFmtId="180" fontId="22" fillId="6" borderId="16" xfId="1" applyNumberFormat="1" applyFont="1" applyFill="1" applyBorder="1">
      <alignment vertical="center"/>
    </xf>
    <xf numFmtId="0" fontId="28" fillId="5" borderId="19" xfId="1" applyFont="1" applyFill="1" applyBorder="1" applyAlignment="1">
      <alignment vertical="center" wrapText="1" shrinkToFit="1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26" fillId="0" borderId="0" xfId="1" applyFont="1" applyAlignment="1">
      <alignment horizontal="left" vertical="center"/>
    </xf>
    <xf numFmtId="180" fontId="33" fillId="12" borderId="19" xfId="1" applyNumberFormat="1" applyFont="1" applyFill="1" applyBorder="1">
      <alignment vertical="center"/>
    </xf>
    <xf numFmtId="178" fontId="27" fillId="8" borderId="19" xfId="1" applyNumberFormat="1" applyFont="1" applyFill="1" applyBorder="1">
      <alignment vertical="center"/>
    </xf>
    <xf numFmtId="0" fontId="6" fillId="6" borderId="43" xfId="1" applyFont="1" applyFill="1" applyBorder="1">
      <alignment vertical="center"/>
    </xf>
    <xf numFmtId="178" fontId="27" fillId="6" borderId="19" xfId="1" applyNumberFormat="1" applyFont="1" applyFill="1" applyBorder="1">
      <alignment vertical="center"/>
    </xf>
    <xf numFmtId="176" fontId="20" fillId="12" borderId="20" xfId="1" applyNumberFormat="1" applyFont="1" applyFill="1" applyBorder="1">
      <alignment vertical="center"/>
    </xf>
    <xf numFmtId="176" fontId="21" fillId="12" borderId="19" xfId="1" applyNumberFormat="1" applyFont="1" applyFill="1" applyBorder="1">
      <alignment vertical="center"/>
    </xf>
    <xf numFmtId="176" fontId="20" fillId="12" borderId="19" xfId="1" applyNumberFormat="1" applyFont="1" applyFill="1" applyBorder="1">
      <alignment vertical="center"/>
    </xf>
    <xf numFmtId="176" fontId="23" fillId="0" borderId="6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176" fontId="23" fillId="0" borderId="4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6" fontId="23" fillId="0" borderId="7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6" fontId="23" fillId="0" borderId="37" xfId="1" applyNumberFormat="1" applyFont="1" applyBorder="1">
      <alignment vertical="center"/>
    </xf>
    <xf numFmtId="176" fontId="7" fillId="0" borderId="37" xfId="1" applyNumberFormat="1" applyFont="1" applyBorder="1">
      <alignment vertical="center"/>
    </xf>
    <xf numFmtId="176" fontId="7" fillId="0" borderId="28" xfId="1" applyNumberFormat="1" applyFont="1" applyBorder="1">
      <alignment vertical="center"/>
    </xf>
    <xf numFmtId="176" fontId="7" fillId="0" borderId="24" xfId="1" applyNumberFormat="1" applyFont="1" applyBorder="1">
      <alignment vertical="center"/>
    </xf>
    <xf numFmtId="176" fontId="23" fillId="0" borderId="35" xfId="1" applyNumberFormat="1" applyFont="1" applyBorder="1">
      <alignment vertical="center"/>
    </xf>
    <xf numFmtId="176" fontId="7" fillId="0" borderId="35" xfId="1" applyNumberFormat="1" applyFont="1" applyBorder="1">
      <alignment vertical="center"/>
    </xf>
    <xf numFmtId="176" fontId="7" fillId="0" borderId="23" xfId="1" applyNumberFormat="1" applyFont="1" applyBorder="1" applyAlignment="1">
      <alignment horizontal="right" vertical="center"/>
    </xf>
    <xf numFmtId="176" fontId="23" fillId="0" borderId="16" xfId="1" applyNumberFormat="1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28" xfId="1" applyNumberFormat="1" applyFont="1" applyBorder="1" applyAlignment="1">
      <alignment horizontal="right" vertical="center"/>
    </xf>
    <xf numFmtId="176" fontId="23" fillId="0" borderId="37" xfId="1" applyNumberFormat="1" applyFont="1" applyBorder="1" applyAlignment="1">
      <alignment horizontal="right" vertical="center"/>
    </xf>
    <xf numFmtId="176" fontId="7" fillId="0" borderId="37" xfId="1" applyNumberFormat="1" applyFont="1" applyBorder="1" applyAlignment="1">
      <alignment horizontal="right" vertical="center"/>
    </xf>
    <xf numFmtId="176" fontId="20" fillId="12" borderId="21" xfId="1" applyNumberFormat="1" applyFont="1" applyFill="1" applyBorder="1">
      <alignment vertical="center"/>
    </xf>
    <xf numFmtId="176" fontId="23" fillId="0" borderId="16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20" fillId="8" borderId="20" xfId="1" applyNumberFormat="1" applyFont="1" applyFill="1" applyBorder="1">
      <alignment vertical="center"/>
    </xf>
    <xf numFmtId="176" fontId="21" fillId="8" borderId="19" xfId="1" applyNumberFormat="1" applyFont="1" applyFill="1" applyBorder="1">
      <alignment vertical="center"/>
    </xf>
    <xf numFmtId="176" fontId="20" fillId="8" borderId="19" xfId="1" applyNumberFormat="1" applyFont="1" applyFill="1" applyBorder="1">
      <alignment vertical="center"/>
    </xf>
    <xf numFmtId="176" fontId="23" fillId="0" borderId="19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23" fillId="0" borderId="12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23" fillId="0" borderId="1" xfId="1" applyNumberFormat="1" applyFont="1" applyBorder="1">
      <alignment vertical="center"/>
    </xf>
    <xf numFmtId="176" fontId="7" fillId="0" borderId="1" xfId="1" applyNumberFormat="1" applyFont="1" applyBorder="1">
      <alignment vertical="center"/>
    </xf>
    <xf numFmtId="176" fontId="20" fillId="6" borderId="20" xfId="1" applyNumberFormat="1" applyFont="1" applyFill="1" applyBorder="1">
      <alignment vertical="center"/>
    </xf>
    <xf numFmtId="176" fontId="21" fillId="6" borderId="19" xfId="1" applyNumberFormat="1" applyFont="1" applyFill="1" applyBorder="1">
      <alignment vertical="center"/>
    </xf>
    <xf numFmtId="176" fontId="20" fillId="6" borderId="19" xfId="1" applyNumberFormat="1" applyFont="1" applyFill="1" applyBorder="1">
      <alignment vertical="center"/>
    </xf>
    <xf numFmtId="176" fontId="23" fillId="0" borderId="4" xfId="1" applyNumberFormat="1" applyFont="1" applyBorder="1" applyAlignment="1">
      <alignment horizontal="right" vertical="center"/>
    </xf>
    <xf numFmtId="176" fontId="20" fillId="0" borderId="23" xfId="1" applyNumberFormat="1" applyFont="1" applyBorder="1">
      <alignment vertical="center"/>
    </xf>
    <xf numFmtId="176" fontId="20" fillId="0" borderId="28" xfId="1" applyNumberFormat="1" applyFont="1" applyBorder="1">
      <alignment vertical="center"/>
    </xf>
    <xf numFmtId="176" fontId="20" fillId="0" borderId="24" xfId="1" applyNumberFormat="1" applyFont="1" applyBorder="1">
      <alignment vertical="center"/>
    </xf>
    <xf numFmtId="176" fontId="7" fillId="0" borderId="34" xfId="1" applyNumberFormat="1" applyFont="1" applyBorder="1">
      <alignment vertical="center"/>
    </xf>
    <xf numFmtId="176" fontId="20" fillId="6" borderId="23" xfId="1" applyNumberFormat="1" applyFont="1" applyFill="1" applyBorder="1">
      <alignment vertical="center"/>
    </xf>
    <xf numFmtId="176" fontId="21" fillId="6" borderId="16" xfId="1" applyNumberFormat="1" applyFont="1" applyFill="1" applyBorder="1">
      <alignment vertical="center"/>
    </xf>
    <xf numFmtId="176" fontId="20" fillId="6" borderId="16" xfId="1" applyNumberFormat="1" applyFont="1" applyFill="1" applyBorder="1">
      <alignment vertical="center"/>
    </xf>
    <xf numFmtId="0" fontId="5" fillId="7" borderId="3" xfId="1" applyFont="1" applyFill="1" applyBorder="1">
      <alignment vertical="center"/>
    </xf>
    <xf numFmtId="0" fontId="5" fillId="0" borderId="3" xfId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36" xfId="1" applyNumberFormat="1" applyFont="1" applyBorder="1">
      <alignment vertical="center"/>
    </xf>
    <xf numFmtId="0" fontId="5" fillId="0" borderId="11" xfId="1" applyFont="1" applyBorder="1">
      <alignment vertical="center"/>
    </xf>
    <xf numFmtId="0" fontId="20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6" fillId="0" borderId="0" xfId="1" applyFont="1">
      <alignment vertical="center"/>
    </xf>
    <xf numFmtId="178" fontId="20" fillId="0" borderId="0" xfId="1" applyNumberFormat="1" applyFont="1">
      <alignment vertical="center"/>
    </xf>
    <xf numFmtId="178" fontId="21" fillId="0" borderId="0" xfId="1" applyNumberFormat="1" applyFont="1">
      <alignment vertical="center"/>
    </xf>
    <xf numFmtId="180" fontId="22" fillId="0" borderId="0" xfId="1" applyNumberFormat="1" applyFont="1">
      <alignment vertical="center"/>
    </xf>
    <xf numFmtId="180" fontId="9" fillId="0" borderId="0" xfId="1" applyNumberFormat="1" applyFont="1">
      <alignment vertical="center"/>
    </xf>
    <xf numFmtId="176" fontId="20" fillId="0" borderId="0" xfId="1" applyNumberFormat="1" applyFont="1">
      <alignment vertical="center"/>
    </xf>
    <xf numFmtId="176" fontId="21" fillId="0" borderId="0" xfId="1" applyNumberFormat="1" applyFont="1">
      <alignment vertical="center"/>
    </xf>
    <xf numFmtId="177" fontId="32" fillId="12" borderId="18" xfId="1" applyNumberFormat="1" applyFont="1" applyFill="1" applyBorder="1">
      <alignment vertical="center"/>
    </xf>
    <xf numFmtId="177" fontId="32" fillId="8" borderId="18" xfId="1" applyNumberFormat="1" applyFont="1" applyFill="1" applyBorder="1">
      <alignment vertical="center"/>
    </xf>
    <xf numFmtId="177" fontId="32" fillId="6" borderId="18" xfId="1" applyNumberFormat="1" applyFont="1" applyFill="1" applyBorder="1">
      <alignment vertical="center"/>
    </xf>
    <xf numFmtId="177" fontId="32" fillId="6" borderId="15" xfId="1" applyNumberFormat="1" applyFont="1" applyFill="1" applyBorder="1">
      <alignment vertical="center"/>
    </xf>
    <xf numFmtId="180" fontId="9" fillId="0" borderId="25" xfId="1" applyNumberFormat="1" applyFont="1" applyBorder="1">
      <alignment vertical="center"/>
    </xf>
    <xf numFmtId="176" fontId="20" fillId="0" borderId="17" xfId="1" applyNumberFormat="1" applyFont="1" applyBorder="1">
      <alignment vertical="center"/>
    </xf>
    <xf numFmtId="176" fontId="20" fillId="0" borderId="14" xfId="1" applyNumberFormat="1" applyFont="1" applyBorder="1">
      <alignment vertical="center"/>
    </xf>
    <xf numFmtId="176" fontId="20" fillId="0" borderId="36" xfId="1" applyNumberFormat="1" applyFont="1" applyBorder="1">
      <alignment vertical="center"/>
    </xf>
    <xf numFmtId="0" fontId="26" fillId="0" borderId="33" xfId="1" applyFont="1" applyBorder="1">
      <alignment vertical="center"/>
    </xf>
    <xf numFmtId="0" fontId="26" fillId="0" borderId="31" xfId="1" applyFont="1" applyBorder="1">
      <alignment vertical="center"/>
    </xf>
    <xf numFmtId="180" fontId="22" fillId="0" borderId="35" xfId="1" applyNumberFormat="1" applyFont="1" applyBorder="1">
      <alignment vertical="center"/>
    </xf>
    <xf numFmtId="0" fontId="5" fillId="0" borderId="44" xfId="1" applyFont="1" applyBorder="1">
      <alignment vertical="center"/>
    </xf>
    <xf numFmtId="0" fontId="26" fillId="7" borderId="39" xfId="1" applyFont="1" applyFill="1" applyBorder="1">
      <alignment vertical="center"/>
    </xf>
    <xf numFmtId="0" fontId="5" fillId="0" borderId="35" xfId="1" applyFont="1" applyBorder="1" applyAlignment="1">
      <alignment horizontal="left" vertical="center" indent="1"/>
    </xf>
    <xf numFmtId="0" fontId="5" fillId="0" borderId="45" xfId="1" applyFont="1" applyBorder="1">
      <alignment vertical="center"/>
    </xf>
    <xf numFmtId="178" fontId="7" fillId="0" borderId="46" xfId="1" applyNumberFormat="1" applyFont="1" applyBorder="1">
      <alignment vertical="center"/>
    </xf>
    <xf numFmtId="180" fontId="8" fillId="0" borderId="35" xfId="1" applyNumberFormat="1" applyFont="1" applyBorder="1">
      <alignment vertical="center"/>
    </xf>
    <xf numFmtId="176" fontId="34" fillId="0" borderId="35" xfId="1" applyNumberFormat="1" applyFont="1" applyBorder="1">
      <alignment vertical="center"/>
    </xf>
    <xf numFmtId="0" fontId="6" fillId="4" borderId="19" xfId="1" applyFont="1" applyFill="1" applyBorder="1" applyAlignment="1">
      <alignment horizontal="left" vertical="center" indent="1" shrinkToFit="1"/>
    </xf>
    <xf numFmtId="0" fontId="6" fillId="4" borderId="18" xfId="1" applyFont="1" applyFill="1" applyBorder="1" applyAlignment="1">
      <alignment vertical="center" shrinkToFit="1"/>
    </xf>
    <xf numFmtId="0" fontId="6" fillId="3" borderId="51" xfId="1" applyFont="1" applyFill="1" applyBorder="1" applyAlignment="1">
      <alignment horizontal="left" vertical="center" indent="1" shrinkToFit="1"/>
    </xf>
    <xf numFmtId="0" fontId="6" fillId="3" borderId="52" xfId="1" applyFont="1" applyFill="1" applyBorder="1" applyAlignment="1">
      <alignment vertical="center" shrinkToFit="1"/>
    </xf>
    <xf numFmtId="0" fontId="6" fillId="3" borderId="53" xfId="1" applyFont="1" applyFill="1" applyBorder="1">
      <alignment vertical="center"/>
    </xf>
    <xf numFmtId="0" fontId="29" fillId="3" borderId="54" xfId="1" applyFont="1" applyFill="1" applyBorder="1">
      <alignment vertical="center"/>
    </xf>
    <xf numFmtId="0" fontId="6" fillId="3" borderId="54" xfId="1" applyFont="1" applyFill="1" applyBorder="1">
      <alignment vertical="center"/>
    </xf>
    <xf numFmtId="179" fontId="31" fillId="3" borderId="54" xfId="1" applyNumberFormat="1" applyFont="1" applyFill="1" applyBorder="1">
      <alignment vertical="center"/>
    </xf>
    <xf numFmtId="179" fontId="30" fillId="3" borderId="52" xfId="1" applyNumberFormat="1" applyFont="1" applyFill="1" applyBorder="1">
      <alignment vertical="center"/>
    </xf>
    <xf numFmtId="0" fontId="6" fillId="3" borderId="55" xfId="1" applyFont="1" applyFill="1" applyBorder="1">
      <alignment vertical="center"/>
    </xf>
    <xf numFmtId="0" fontId="6" fillId="5" borderId="56" xfId="1" applyFont="1" applyFill="1" applyBorder="1" applyAlignment="1">
      <alignment vertical="center" wrapText="1" shrinkToFit="1"/>
    </xf>
    <xf numFmtId="176" fontId="34" fillId="0" borderId="57" xfId="1" applyNumberFormat="1" applyFont="1" applyBorder="1">
      <alignment vertical="center"/>
    </xf>
    <xf numFmtId="176" fontId="20" fillId="12" borderId="56" xfId="1" applyNumberFormat="1" applyFont="1" applyFill="1" applyBorder="1">
      <alignment vertical="center"/>
    </xf>
    <xf numFmtId="176" fontId="7" fillId="0" borderId="58" xfId="1" applyNumberFormat="1" applyFont="1" applyBorder="1">
      <alignment vertical="center"/>
    </xf>
    <xf numFmtId="176" fontId="7" fillId="0" borderId="59" xfId="1" applyNumberFormat="1" applyFont="1" applyBorder="1">
      <alignment vertical="center"/>
    </xf>
    <xf numFmtId="176" fontId="7" fillId="0" borderId="60" xfId="1" applyNumberFormat="1" applyFont="1" applyBorder="1">
      <alignment vertical="center"/>
    </xf>
    <xf numFmtId="176" fontId="7" fillId="0" borderId="61" xfId="1" applyNumberFormat="1" applyFont="1" applyBorder="1">
      <alignment vertical="center"/>
    </xf>
    <xf numFmtId="176" fontId="7" fillId="0" borderId="57" xfId="1" applyNumberFormat="1" applyFont="1" applyBorder="1">
      <alignment vertical="center"/>
    </xf>
    <xf numFmtId="176" fontId="7" fillId="0" borderId="62" xfId="1" applyNumberFormat="1" applyFont="1" applyBorder="1" applyAlignment="1">
      <alignment horizontal="right" vertical="center"/>
    </xf>
    <xf numFmtId="176" fontId="7" fillId="0" borderId="61" xfId="1" applyNumberFormat="1" applyFont="1" applyBorder="1" applyAlignment="1">
      <alignment horizontal="right" vertical="center"/>
    </xf>
    <xf numFmtId="176" fontId="7" fillId="0" borderId="62" xfId="1" applyNumberFormat="1" applyFont="1" applyBorder="1">
      <alignment vertical="center"/>
    </xf>
    <xf numFmtId="176" fontId="20" fillId="8" borderId="56" xfId="1" applyNumberFormat="1" applyFont="1" applyFill="1" applyBorder="1">
      <alignment vertical="center"/>
    </xf>
    <xf numFmtId="176" fontId="7" fillId="0" borderId="56" xfId="1" applyNumberFormat="1" applyFont="1" applyBorder="1">
      <alignment vertical="center"/>
    </xf>
    <xf numFmtId="176" fontId="7" fillId="0" borderId="63" xfId="1" applyNumberFormat="1" applyFont="1" applyBorder="1">
      <alignment vertical="center"/>
    </xf>
    <xf numFmtId="176" fontId="7" fillId="0" borderId="64" xfId="1" applyNumberFormat="1" applyFont="1" applyBorder="1">
      <alignment vertical="center"/>
    </xf>
    <xf numFmtId="176" fontId="20" fillId="6" borderId="56" xfId="1" applyNumberFormat="1" applyFont="1" applyFill="1" applyBorder="1">
      <alignment vertical="center"/>
    </xf>
    <xf numFmtId="176" fontId="23" fillId="0" borderId="63" xfId="1" applyNumberFormat="1" applyFont="1" applyBorder="1" applyAlignment="1">
      <alignment horizontal="right" vertical="center"/>
    </xf>
    <xf numFmtId="176" fontId="23" fillId="0" borderId="59" xfId="1" applyNumberFormat="1" applyFont="1" applyBorder="1" applyAlignment="1">
      <alignment horizontal="right" vertical="center"/>
    </xf>
    <xf numFmtId="176" fontId="23" fillId="0" borderId="64" xfId="1" applyNumberFormat="1" applyFont="1" applyBorder="1" applyAlignment="1">
      <alignment horizontal="right" vertical="center"/>
    </xf>
    <xf numFmtId="176" fontId="20" fillId="6" borderId="62" xfId="1" applyNumberFormat="1" applyFont="1" applyFill="1" applyBorder="1">
      <alignment vertical="center"/>
    </xf>
    <xf numFmtId="0" fontId="6" fillId="9" borderId="48" xfId="1" applyFont="1" applyFill="1" applyBorder="1" applyAlignment="1">
      <alignment horizontal="left" vertical="center" indent="1"/>
    </xf>
    <xf numFmtId="0" fontId="6" fillId="9" borderId="65" xfId="1" applyFont="1" applyFill="1" applyBorder="1">
      <alignment vertical="center"/>
    </xf>
    <xf numFmtId="178" fontId="20" fillId="9" borderId="47" xfId="1" applyNumberFormat="1" applyFont="1" applyFill="1" applyBorder="1">
      <alignment vertical="center"/>
    </xf>
    <xf numFmtId="178" fontId="21" fillId="9" borderId="48" xfId="1" applyNumberFormat="1" applyFont="1" applyFill="1" applyBorder="1">
      <alignment vertical="center"/>
    </xf>
    <xf numFmtId="178" fontId="20" fillId="9" borderId="48" xfId="1" applyNumberFormat="1" applyFont="1" applyFill="1" applyBorder="1">
      <alignment vertical="center"/>
    </xf>
    <xf numFmtId="180" fontId="22" fillId="9" borderId="48" xfId="1" applyNumberFormat="1" applyFont="1" applyFill="1" applyBorder="1">
      <alignment vertical="center"/>
    </xf>
    <xf numFmtId="177" fontId="32" fillId="9" borderId="50" xfId="1" applyNumberFormat="1" applyFont="1" applyFill="1" applyBorder="1">
      <alignment vertical="center"/>
    </xf>
    <xf numFmtId="176" fontId="20" fillId="9" borderId="49" xfId="1" applyNumberFormat="1" applyFont="1" applyFill="1" applyBorder="1">
      <alignment vertical="center"/>
    </xf>
    <xf numFmtId="176" fontId="21" fillId="9" borderId="48" xfId="1" applyNumberFormat="1" applyFont="1" applyFill="1" applyBorder="1">
      <alignment vertical="center"/>
    </xf>
    <xf numFmtId="176" fontId="20" fillId="9" borderId="48" xfId="1" applyNumberFormat="1" applyFont="1" applyFill="1" applyBorder="1">
      <alignment vertical="center"/>
    </xf>
    <xf numFmtId="176" fontId="20" fillId="9" borderId="66" xfId="1" applyNumberFormat="1" applyFont="1" applyFill="1" applyBorder="1">
      <alignment vertical="center"/>
    </xf>
    <xf numFmtId="0" fontId="6" fillId="3" borderId="67" xfId="1" applyFont="1" applyFill="1" applyBorder="1" applyAlignment="1">
      <alignment vertical="center" shrinkToFit="1"/>
    </xf>
    <xf numFmtId="0" fontId="6" fillId="4" borderId="68" xfId="1" applyFont="1" applyFill="1" applyBorder="1" applyAlignment="1">
      <alignment vertical="center" shrinkToFit="1"/>
    </xf>
    <xf numFmtId="0" fontId="7" fillId="12" borderId="69" xfId="1" applyFont="1" applyFill="1" applyBorder="1" applyAlignment="1">
      <alignment horizontal="center" vertical="center"/>
    </xf>
    <xf numFmtId="0" fontId="20" fillId="12" borderId="68" xfId="1" applyFont="1" applyFill="1" applyBorder="1" applyAlignment="1">
      <alignment horizontal="center" vertical="center"/>
    </xf>
    <xf numFmtId="0" fontId="7" fillId="12" borderId="70" xfId="1" applyFont="1" applyFill="1" applyBorder="1" applyAlignment="1">
      <alignment horizontal="center" vertical="center"/>
    </xf>
    <xf numFmtId="0" fontId="7" fillId="12" borderId="71" xfId="1" applyFont="1" applyFill="1" applyBorder="1" applyAlignment="1">
      <alignment horizontal="center" vertical="center"/>
    </xf>
    <xf numFmtId="0" fontId="7" fillId="12" borderId="72" xfId="1" applyFont="1" applyFill="1" applyBorder="1" applyAlignment="1">
      <alignment horizontal="center" vertical="center"/>
    </xf>
    <xf numFmtId="0" fontId="7" fillId="8" borderId="73" xfId="1" applyFont="1" applyFill="1" applyBorder="1" applyAlignment="1">
      <alignment horizontal="center" vertical="center"/>
    </xf>
    <xf numFmtId="0" fontId="7" fillId="8" borderId="70" xfId="1" applyFont="1" applyFill="1" applyBorder="1" applyAlignment="1">
      <alignment horizontal="center" vertical="center"/>
    </xf>
    <xf numFmtId="0" fontId="20" fillId="8" borderId="68" xfId="1" applyFont="1" applyFill="1" applyBorder="1" applyAlignment="1">
      <alignment horizontal="center" vertical="center"/>
    </xf>
    <xf numFmtId="0" fontId="7" fillId="8" borderId="71" xfId="1" applyFont="1" applyFill="1" applyBorder="1" applyAlignment="1">
      <alignment horizontal="center" vertical="center"/>
    </xf>
    <xf numFmtId="0" fontId="7" fillId="8" borderId="72" xfId="1" applyFont="1" applyFill="1" applyBorder="1" applyAlignment="1">
      <alignment horizontal="center" vertical="center"/>
    </xf>
    <xf numFmtId="0" fontId="7" fillId="8" borderId="74" xfId="1" applyFont="1" applyFill="1" applyBorder="1" applyAlignment="1">
      <alignment horizontal="center" vertical="center"/>
    </xf>
    <xf numFmtId="0" fontId="7" fillId="8" borderId="75" xfId="1" applyFont="1" applyFill="1" applyBorder="1" applyAlignment="1">
      <alignment horizontal="center" vertical="center"/>
    </xf>
    <xf numFmtId="0" fontId="7" fillId="6" borderId="74" xfId="1" applyFont="1" applyFill="1" applyBorder="1" applyAlignment="1">
      <alignment horizontal="center" vertical="center"/>
    </xf>
    <xf numFmtId="0" fontId="20" fillId="6" borderId="68" xfId="1" applyFont="1" applyFill="1" applyBorder="1" applyAlignment="1">
      <alignment horizontal="center" vertical="center"/>
    </xf>
    <xf numFmtId="0" fontId="7" fillId="6" borderId="72" xfId="1" applyFont="1" applyFill="1" applyBorder="1" applyAlignment="1">
      <alignment horizontal="center" vertical="center"/>
    </xf>
    <xf numFmtId="0" fontId="7" fillId="11" borderId="72" xfId="1" applyFont="1" applyFill="1" applyBorder="1" applyAlignment="1">
      <alignment horizontal="center" vertical="center"/>
    </xf>
    <xf numFmtId="0" fontId="7" fillId="6" borderId="75" xfId="1" applyFont="1" applyFill="1" applyBorder="1" applyAlignment="1">
      <alignment horizontal="center" vertical="center"/>
    </xf>
    <xf numFmtId="0" fontId="7" fillId="6" borderId="70" xfId="1" applyFont="1" applyFill="1" applyBorder="1" applyAlignment="1">
      <alignment horizontal="center" vertical="center"/>
    </xf>
    <xf numFmtId="0" fontId="7" fillId="6" borderId="71" xfId="1" applyFont="1" applyFill="1" applyBorder="1" applyAlignment="1">
      <alignment horizontal="center" vertical="center"/>
    </xf>
    <xf numFmtId="0" fontId="7" fillId="6" borderId="73" xfId="1" applyFont="1" applyFill="1" applyBorder="1" applyAlignment="1">
      <alignment horizontal="center" vertical="center"/>
    </xf>
    <xf numFmtId="0" fontId="7" fillId="2" borderId="71" xfId="1" applyFont="1" applyFill="1" applyBorder="1" applyAlignment="1">
      <alignment horizontal="center" vertical="center"/>
    </xf>
    <xf numFmtId="0" fontId="20" fillId="6" borderId="76" xfId="1" applyFont="1" applyFill="1" applyBorder="1" applyAlignment="1">
      <alignment horizontal="center" vertical="center"/>
    </xf>
    <xf numFmtId="0" fontId="20" fillId="12" borderId="76" xfId="1" applyFont="1" applyFill="1" applyBorder="1" applyAlignment="1">
      <alignment horizontal="center" vertical="center"/>
    </xf>
    <xf numFmtId="0" fontId="20" fillId="9" borderId="77" xfId="1" applyFont="1" applyFill="1" applyBorder="1" applyAlignment="1">
      <alignment horizontal="center" vertical="center"/>
    </xf>
    <xf numFmtId="0" fontId="5" fillId="7" borderId="41" xfId="1" applyFont="1" applyFill="1" applyBorder="1">
      <alignment vertical="center"/>
    </xf>
    <xf numFmtId="176" fontId="21" fillId="0" borderId="37" xfId="1" applyNumberFormat="1" applyFont="1" applyBorder="1">
      <alignment vertical="center"/>
    </xf>
    <xf numFmtId="176" fontId="21" fillId="0" borderId="35" xfId="1" applyNumberFormat="1" applyFont="1" applyBorder="1">
      <alignment vertical="center"/>
    </xf>
    <xf numFmtId="0" fontId="26" fillId="0" borderId="44" xfId="1" applyFont="1" applyBorder="1">
      <alignment vertical="center"/>
    </xf>
    <xf numFmtId="0" fontId="26" fillId="0" borderId="3" xfId="1" applyFont="1" applyBorder="1">
      <alignment vertical="center"/>
    </xf>
    <xf numFmtId="176" fontId="20" fillId="8" borderId="21" xfId="1" applyNumberFormat="1" applyFont="1" applyFill="1" applyBorder="1">
      <alignment vertical="center"/>
    </xf>
    <xf numFmtId="0" fontId="3" fillId="0" borderId="0" xfId="1" applyFont="1" applyBorder="1">
      <alignment vertical="center"/>
    </xf>
    <xf numFmtId="0" fontId="3" fillId="0" borderId="78" xfId="1" applyFont="1" applyBorder="1">
      <alignment vertical="center"/>
    </xf>
    <xf numFmtId="0" fontId="19" fillId="0" borderId="0" xfId="1" applyFont="1" applyBorder="1" applyAlignment="1">
      <alignment vertical="top" wrapText="1"/>
    </xf>
  </cellXfs>
  <cellStyles count="2">
    <cellStyle name="標準" xfId="0" builtinId="0"/>
    <cellStyle name="標準 2" xfId="1" xr:uid="{5E0C0121-FFA2-4065-9557-35668DA77660}"/>
  </cellStyles>
  <dxfs count="0"/>
  <tableStyles count="0" defaultTableStyle="TableStyleMedium2" defaultPivotStyle="PivotStyleLight16"/>
  <colors>
    <mruColors>
      <color rgb="FFFF00FF"/>
      <color rgb="FF0000FF"/>
      <color rgb="FF008000"/>
      <color rgb="FF99FF99"/>
      <color rgb="FFFFD9FF"/>
      <color rgb="FFFFB3D9"/>
      <color rgb="FFFFFF99"/>
      <color rgb="FFCCFFFF"/>
      <color rgb="FF66FFFF"/>
      <color rgb="FF93E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F8C2-E343-4924-BC5A-5B06F2082B39}">
  <sheetPr>
    <pageSetUpPr fitToPage="1"/>
  </sheetPr>
  <dimension ref="A1:T448"/>
  <sheetViews>
    <sheetView tabSelected="1" zoomScale="120" zoomScaleNormal="120" zoomScaleSheetLayoutView="75"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defaultRowHeight="14.1" customHeight="1" x14ac:dyDescent="0.15"/>
  <cols>
    <col min="1" max="1" width="3.625" style="6" customWidth="1"/>
    <col min="2" max="2" width="26.5" style="5" customWidth="1"/>
    <col min="3" max="3" width="36.625" style="1" bestFit="1" customWidth="1"/>
    <col min="4" max="7" width="6.625" style="2" customWidth="1"/>
    <col min="8" max="8" width="6.625" style="4" customWidth="1"/>
    <col min="9" max="9" width="7.125" style="3" customWidth="1"/>
    <col min="10" max="13" width="6.625" style="2" customWidth="1"/>
    <col min="14" max="14" width="6.625" style="4" customWidth="1"/>
    <col min="15" max="15" width="7.125" style="3" customWidth="1"/>
    <col min="16" max="19" width="6.625" style="2" customWidth="1"/>
    <col min="20" max="16384" width="9" style="1"/>
  </cols>
  <sheetData>
    <row r="1" spans="1:19" s="14" customFormat="1" ht="16.5" customHeight="1" x14ac:dyDescent="0.15">
      <c r="A1" s="248"/>
      <c r="B1" s="209" t="s">
        <v>408</v>
      </c>
      <c r="C1" s="210"/>
      <c r="D1" s="211" t="s">
        <v>434</v>
      </c>
      <c r="E1" s="212"/>
      <c r="F1" s="213"/>
      <c r="G1" s="213"/>
      <c r="H1" s="214"/>
      <c r="I1" s="215"/>
      <c r="J1" s="211" t="s">
        <v>407</v>
      </c>
      <c r="K1" s="212"/>
      <c r="L1" s="213"/>
      <c r="M1" s="213"/>
      <c r="N1" s="214"/>
      <c r="O1" s="215"/>
      <c r="P1" s="213" t="s">
        <v>406</v>
      </c>
      <c r="Q1" s="212"/>
      <c r="R1" s="213"/>
      <c r="S1" s="216"/>
    </row>
    <row r="2" spans="1:19" s="282" customFormat="1" ht="33.75" customHeight="1" x14ac:dyDescent="0.15">
      <c r="A2" s="249" t="s">
        <v>47</v>
      </c>
      <c r="B2" s="207" t="s">
        <v>51</v>
      </c>
      <c r="C2" s="208" t="s">
        <v>405</v>
      </c>
      <c r="D2" s="107" t="s">
        <v>402</v>
      </c>
      <c r="E2" s="106" t="s">
        <v>401</v>
      </c>
      <c r="F2" s="105" t="s">
        <v>400</v>
      </c>
      <c r="G2" s="104" t="s">
        <v>404</v>
      </c>
      <c r="H2" s="103" t="s">
        <v>403</v>
      </c>
      <c r="I2" s="102" t="s">
        <v>426</v>
      </c>
      <c r="J2" s="107" t="s">
        <v>402</v>
      </c>
      <c r="K2" s="106" t="s">
        <v>401</v>
      </c>
      <c r="L2" s="105" t="s">
        <v>400</v>
      </c>
      <c r="M2" s="104" t="s">
        <v>404</v>
      </c>
      <c r="N2" s="103" t="s">
        <v>403</v>
      </c>
      <c r="O2" s="102" t="s">
        <v>426</v>
      </c>
      <c r="P2" s="101" t="s">
        <v>402</v>
      </c>
      <c r="Q2" s="121" t="s">
        <v>401</v>
      </c>
      <c r="R2" s="100" t="s">
        <v>400</v>
      </c>
      <c r="S2" s="217" t="s">
        <v>399</v>
      </c>
    </row>
    <row r="3" spans="1:19" s="280" customFormat="1" ht="14.1" customHeight="1" x14ac:dyDescent="0.15">
      <c r="A3" s="250">
        <v>1</v>
      </c>
      <c r="B3" s="202" t="s">
        <v>398</v>
      </c>
      <c r="C3" s="203" t="s">
        <v>397</v>
      </c>
      <c r="D3" s="204">
        <v>15</v>
      </c>
      <c r="E3" s="62">
        <f>SUM(F3:G3)</f>
        <v>27</v>
      </c>
      <c r="F3" s="61">
        <v>10</v>
      </c>
      <c r="G3" s="17">
        <v>17</v>
      </c>
      <c r="H3" s="205"/>
      <c r="I3" s="27"/>
      <c r="J3" s="204">
        <v>10</v>
      </c>
      <c r="K3" s="62">
        <f>SUM(L3:M3)</f>
        <v>7</v>
      </c>
      <c r="L3" s="61">
        <v>3</v>
      </c>
      <c r="M3" s="17">
        <v>4</v>
      </c>
      <c r="N3" s="47"/>
      <c r="O3" s="27"/>
      <c r="P3" s="142"/>
      <c r="Q3" s="206">
        <f t="shared" ref="Q3:S4" si="0">E3-K3</f>
        <v>20</v>
      </c>
      <c r="R3" s="206">
        <f t="shared" si="0"/>
        <v>7</v>
      </c>
      <c r="S3" s="218">
        <f t="shared" si="0"/>
        <v>13</v>
      </c>
    </row>
    <row r="4" spans="1:19" ht="14.1" customHeight="1" x14ac:dyDescent="0.15">
      <c r="A4" s="251" t="s">
        <v>374</v>
      </c>
      <c r="B4" s="98" t="s">
        <v>0</v>
      </c>
      <c r="C4" s="97" t="s">
        <v>54</v>
      </c>
      <c r="D4" s="96">
        <f>SUM(D3)</f>
        <v>15</v>
      </c>
      <c r="E4" s="99">
        <f>F4+G4</f>
        <v>27</v>
      </c>
      <c r="F4" s="92">
        <f>SUM(F3)</f>
        <v>10</v>
      </c>
      <c r="G4" s="94">
        <f>SUM(G3)</f>
        <v>17</v>
      </c>
      <c r="H4" s="95">
        <f t="shared" ref="H4:H11" si="1">E4/D4</f>
        <v>1.8</v>
      </c>
      <c r="I4" s="189">
        <f>F4/E4</f>
        <v>0.37037037037037035</v>
      </c>
      <c r="J4" s="96">
        <f>SUM(J3)</f>
        <v>10</v>
      </c>
      <c r="K4" s="93">
        <f>L4+M4</f>
        <v>7</v>
      </c>
      <c r="L4" s="92">
        <f>SUM(L3)</f>
        <v>3</v>
      </c>
      <c r="M4" s="94">
        <f>SUM(M3)</f>
        <v>4</v>
      </c>
      <c r="N4" s="95">
        <f t="shared" ref="N4:N11" si="2">K4/J4</f>
        <v>0.7</v>
      </c>
      <c r="O4" s="189">
        <f>L4/K4</f>
        <v>0.42857142857142855</v>
      </c>
      <c r="P4" s="129">
        <f>D4-J4</f>
        <v>5</v>
      </c>
      <c r="Q4" s="130">
        <f t="shared" si="0"/>
        <v>20</v>
      </c>
      <c r="R4" s="131">
        <f t="shared" si="0"/>
        <v>7</v>
      </c>
      <c r="S4" s="219">
        <f t="shared" si="0"/>
        <v>13</v>
      </c>
    </row>
    <row r="5" spans="1:19" ht="14.1" customHeight="1" x14ac:dyDescent="0.15">
      <c r="A5" s="252">
        <v>1</v>
      </c>
      <c r="B5" s="24" t="s">
        <v>391</v>
      </c>
      <c r="C5" s="23" t="s">
        <v>396</v>
      </c>
      <c r="D5" s="37">
        <v>110</v>
      </c>
      <c r="E5" s="66">
        <f t="shared" ref="E5:E10" si="3">SUM(F5:G5)</f>
        <v>293</v>
      </c>
      <c r="F5" s="65">
        <v>156</v>
      </c>
      <c r="G5" s="38">
        <v>137</v>
      </c>
      <c r="H5" s="54"/>
      <c r="I5" s="41"/>
      <c r="J5" s="37">
        <v>70</v>
      </c>
      <c r="K5" s="34">
        <f t="shared" ref="K5:K10" si="4">SUM(L5:M5)</f>
        <v>106</v>
      </c>
      <c r="L5" s="33">
        <v>58</v>
      </c>
      <c r="M5" s="36">
        <v>48</v>
      </c>
      <c r="N5" s="35">
        <f t="shared" si="2"/>
        <v>1.5142857142857142</v>
      </c>
      <c r="O5" s="41"/>
      <c r="P5" s="176"/>
      <c r="Q5" s="152">
        <f>E5-(K5+K6)</f>
        <v>17</v>
      </c>
      <c r="R5" s="153">
        <f>F5-(L5+L6)</f>
        <v>4</v>
      </c>
      <c r="S5" s="227">
        <f>G5-(M5+M6)</f>
        <v>13</v>
      </c>
    </row>
    <row r="6" spans="1:19" ht="14.1" customHeight="1" x14ac:dyDescent="0.15">
      <c r="A6" s="252">
        <v>1</v>
      </c>
      <c r="B6" s="24" t="s">
        <v>391</v>
      </c>
      <c r="C6" s="23" t="s">
        <v>395</v>
      </c>
      <c r="D6" s="37">
        <v>80</v>
      </c>
      <c r="E6" s="34"/>
      <c r="F6" s="33"/>
      <c r="G6" s="36"/>
      <c r="H6" s="35"/>
      <c r="I6" s="27"/>
      <c r="J6" s="37">
        <v>80</v>
      </c>
      <c r="K6" s="34">
        <f t="shared" si="4"/>
        <v>170</v>
      </c>
      <c r="L6" s="33">
        <v>94</v>
      </c>
      <c r="M6" s="36">
        <v>76</v>
      </c>
      <c r="N6" s="35">
        <f t="shared" si="2"/>
        <v>2.125</v>
      </c>
      <c r="O6" s="27"/>
      <c r="P6" s="177"/>
      <c r="Q6" s="132"/>
      <c r="R6" s="133"/>
      <c r="S6" s="220"/>
    </row>
    <row r="7" spans="1:19" ht="14.1" customHeight="1" x14ac:dyDescent="0.15">
      <c r="A7" s="253">
        <v>1</v>
      </c>
      <c r="B7" s="40" t="s">
        <v>391</v>
      </c>
      <c r="C7" s="39" t="s">
        <v>394</v>
      </c>
      <c r="D7" s="30">
        <v>120</v>
      </c>
      <c r="E7" s="34">
        <f t="shared" si="3"/>
        <v>263</v>
      </c>
      <c r="F7" s="25">
        <v>232</v>
      </c>
      <c r="G7" s="29">
        <v>31</v>
      </c>
      <c r="H7" s="28">
        <f t="shared" si="1"/>
        <v>2.1916666666666669</v>
      </c>
      <c r="I7" s="27"/>
      <c r="J7" s="30">
        <v>140</v>
      </c>
      <c r="K7" s="34">
        <f t="shared" si="4"/>
        <v>265</v>
      </c>
      <c r="L7" s="25">
        <v>225</v>
      </c>
      <c r="M7" s="29">
        <v>40</v>
      </c>
      <c r="N7" s="28">
        <f t="shared" si="2"/>
        <v>1.8928571428571428</v>
      </c>
      <c r="O7" s="27"/>
      <c r="P7" s="177"/>
      <c r="Q7" s="134">
        <f t="shared" ref="Q7:S11" si="5">E7-K7</f>
        <v>-2</v>
      </c>
      <c r="R7" s="135">
        <f t="shared" si="5"/>
        <v>7</v>
      </c>
      <c r="S7" s="221">
        <f t="shared" si="5"/>
        <v>-9</v>
      </c>
    </row>
    <row r="8" spans="1:19" ht="14.1" customHeight="1" x14ac:dyDescent="0.15">
      <c r="A8" s="253">
        <v>1</v>
      </c>
      <c r="B8" s="40" t="s">
        <v>391</v>
      </c>
      <c r="C8" s="39" t="s">
        <v>393</v>
      </c>
      <c r="D8" s="30">
        <v>120</v>
      </c>
      <c r="E8" s="34">
        <f t="shared" si="3"/>
        <v>353</v>
      </c>
      <c r="F8" s="25">
        <v>185</v>
      </c>
      <c r="G8" s="29">
        <v>168</v>
      </c>
      <c r="H8" s="28">
        <f t="shared" si="1"/>
        <v>2.9416666666666669</v>
      </c>
      <c r="I8" s="27"/>
      <c r="J8" s="30">
        <v>140</v>
      </c>
      <c r="K8" s="34">
        <f t="shared" si="4"/>
        <v>337</v>
      </c>
      <c r="L8" s="25">
        <v>158</v>
      </c>
      <c r="M8" s="29">
        <v>179</v>
      </c>
      <c r="N8" s="28">
        <f t="shared" si="2"/>
        <v>2.407142857142857</v>
      </c>
      <c r="O8" s="27"/>
      <c r="P8" s="177"/>
      <c r="Q8" s="134">
        <f t="shared" si="5"/>
        <v>16</v>
      </c>
      <c r="R8" s="135">
        <f t="shared" si="5"/>
        <v>27</v>
      </c>
      <c r="S8" s="221">
        <f t="shared" si="5"/>
        <v>-11</v>
      </c>
    </row>
    <row r="9" spans="1:19" ht="14.1" customHeight="1" x14ac:dyDescent="0.15">
      <c r="A9" s="253">
        <v>1</v>
      </c>
      <c r="B9" s="40" t="s">
        <v>391</v>
      </c>
      <c r="C9" s="39" t="s">
        <v>392</v>
      </c>
      <c r="D9" s="30">
        <v>40</v>
      </c>
      <c r="E9" s="34">
        <f t="shared" si="3"/>
        <v>109</v>
      </c>
      <c r="F9" s="25">
        <v>36</v>
      </c>
      <c r="G9" s="29">
        <v>73</v>
      </c>
      <c r="H9" s="28">
        <f t="shared" si="1"/>
        <v>2.7250000000000001</v>
      </c>
      <c r="I9" s="27"/>
      <c r="J9" s="30">
        <v>40</v>
      </c>
      <c r="K9" s="34">
        <f t="shared" si="4"/>
        <v>91</v>
      </c>
      <c r="L9" s="25">
        <v>37</v>
      </c>
      <c r="M9" s="29">
        <v>54</v>
      </c>
      <c r="N9" s="28">
        <f t="shared" si="2"/>
        <v>2.2749999999999999</v>
      </c>
      <c r="O9" s="27"/>
      <c r="P9" s="177"/>
      <c r="Q9" s="134">
        <f t="shared" si="5"/>
        <v>18</v>
      </c>
      <c r="R9" s="135">
        <f t="shared" si="5"/>
        <v>-1</v>
      </c>
      <c r="S9" s="221">
        <f t="shared" si="5"/>
        <v>19</v>
      </c>
    </row>
    <row r="10" spans="1:19" ht="14.1" customHeight="1" x14ac:dyDescent="0.15">
      <c r="A10" s="254">
        <v>1</v>
      </c>
      <c r="B10" s="32" t="s">
        <v>391</v>
      </c>
      <c r="C10" s="31" t="s">
        <v>390</v>
      </c>
      <c r="D10" s="46">
        <v>120</v>
      </c>
      <c r="E10" s="34">
        <f t="shared" si="3"/>
        <v>287</v>
      </c>
      <c r="F10" s="42">
        <v>149</v>
      </c>
      <c r="G10" s="45">
        <v>138</v>
      </c>
      <c r="H10" s="44">
        <f t="shared" si="1"/>
        <v>2.3916666666666666</v>
      </c>
      <c r="I10" s="18"/>
      <c r="J10" s="46">
        <v>120</v>
      </c>
      <c r="K10" s="34">
        <f t="shared" si="4"/>
        <v>278</v>
      </c>
      <c r="L10" s="42">
        <v>133</v>
      </c>
      <c r="M10" s="45">
        <v>145</v>
      </c>
      <c r="N10" s="44">
        <f t="shared" si="2"/>
        <v>2.3166666666666669</v>
      </c>
      <c r="O10" s="18"/>
      <c r="P10" s="178"/>
      <c r="Q10" s="136">
        <f t="shared" si="5"/>
        <v>9</v>
      </c>
      <c r="R10" s="137">
        <f t="shared" si="5"/>
        <v>16</v>
      </c>
      <c r="S10" s="222">
        <f t="shared" si="5"/>
        <v>-7</v>
      </c>
    </row>
    <row r="11" spans="1:19" ht="14.1" customHeight="1" x14ac:dyDescent="0.15">
      <c r="A11" s="251" t="s">
        <v>53</v>
      </c>
      <c r="B11" s="98" t="s">
        <v>389</v>
      </c>
      <c r="C11" s="97" t="s">
        <v>54</v>
      </c>
      <c r="D11" s="96">
        <f>SUM(D5:D10)</f>
        <v>590</v>
      </c>
      <c r="E11" s="93">
        <f>F11+G11</f>
        <v>1305</v>
      </c>
      <c r="F11" s="92">
        <f>SUM(F5:F10)</f>
        <v>758</v>
      </c>
      <c r="G11" s="94">
        <f>SUM(G5:G10)</f>
        <v>547</v>
      </c>
      <c r="H11" s="95">
        <f t="shared" si="1"/>
        <v>2.2118644067796609</v>
      </c>
      <c r="I11" s="189">
        <f t="shared" ref="I11:I66" si="6">F11/E11</f>
        <v>0.58084291187739467</v>
      </c>
      <c r="J11" s="96">
        <f>SUM(J5:J10)</f>
        <v>590</v>
      </c>
      <c r="K11" s="93">
        <f>L11+M11</f>
        <v>1247</v>
      </c>
      <c r="L11" s="92">
        <f>SUM(L5:L10)</f>
        <v>705</v>
      </c>
      <c r="M11" s="94">
        <f>SUM(M5:M10)</f>
        <v>542</v>
      </c>
      <c r="N11" s="95">
        <f t="shared" si="2"/>
        <v>2.1135593220338982</v>
      </c>
      <c r="O11" s="189">
        <f t="shared" ref="O11:O66" si="7">L11/K11</f>
        <v>0.56535685645549316</v>
      </c>
      <c r="P11" s="129">
        <f>D11-J11</f>
        <v>0</v>
      </c>
      <c r="Q11" s="130">
        <f t="shared" si="5"/>
        <v>58</v>
      </c>
      <c r="R11" s="131">
        <f t="shared" si="5"/>
        <v>53</v>
      </c>
      <c r="S11" s="219">
        <f t="shared" si="5"/>
        <v>5</v>
      </c>
    </row>
    <row r="12" spans="1:19" ht="14.1" customHeight="1" x14ac:dyDescent="0.15">
      <c r="A12" s="252">
        <v>1</v>
      </c>
      <c r="B12" s="24" t="s">
        <v>386</v>
      </c>
      <c r="C12" s="23" t="s">
        <v>388</v>
      </c>
      <c r="D12" s="72">
        <v>80</v>
      </c>
      <c r="E12" s="66">
        <f>SUM(F12:G12)</f>
        <v>423</v>
      </c>
      <c r="F12" s="65">
        <v>147</v>
      </c>
      <c r="G12" s="38">
        <v>276</v>
      </c>
      <c r="H12" s="54"/>
      <c r="I12" s="27"/>
      <c r="J12" s="37">
        <v>80</v>
      </c>
      <c r="K12" s="66">
        <f>SUM(L12:M12)</f>
        <v>426</v>
      </c>
      <c r="L12" s="65">
        <v>141</v>
      </c>
      <c r="M12" s="38">
        <v>285</v>
      </c>
      <c r="N12" s="54"/>
      <c r="O12" s="27"/>
      <c r="P12" s="176"/>
      <c r="Q12" s="139"/>
      <c r="R12" s="140"/>
      <c r="S12" s="223"/>
    </row>
    <row r="13" spans="1:19" ht="14.1" customHeight="1" x14ac:dyDescent="0.15">
      <c r="A13" s="253">
        <v>1</v>
      </c>
      <c r="B13" s="40" t="s">
        <v>386</v>
      </c>
      <c r="C13" s="39" t="s">
        <v>387</v>
      </c>
      <c r="D13" s="30">
        <v>80</v>
      </c>
      <c r="E13" s="58"/>
      <c r="F13" s="57"/>
      <c r="G13" s="26"/>
      <c r="H13" s="49"/>
      <c r="I13" s="27"/>
      <c r="J13" s="30">
        <v>90</v>
      </c>
      <c r="K13" s="58"/>
      <c r="L13" s="57"/>
      <c r="M13" s="26"/>
      <c r="N13" s="49"/>
      <c r="O13" s="27"/>
      <c r="P13" s="177"/>
      <c r="Q13" s="139"/>
      <c r="R13" s="140"/>
      <c r="S13" s="223"/>
    </row>
    <row r="14" spans="1:19" ht="14.1" customHeight="1" x14ac:dyDescent="0.15">
      <c r="A14" s="254">
        <v>1</v>
      </c>
      <c r="B14" s="32" t="s">
        <v>386</v>
      </c>
      <c r="C14" s="31" t="s">
        <v>202</v>
      </c>
      <c r="D14" s="22">
        <v>90</v>
      </c>
      <c r="E14" s="62"/>
      <c r="F14" s="61"/>
      <c r="G14" s="17"/>
      <c r="H14" s="47"/>
      <c r="I14" s="27"/>
      <c r="J14" s="46">
        <v>140</v>
      </c>
      <c r="K14" s="62"/>
      <c r="L14" s="61"/>
      <c r="M14" s="17"/>
      <c r="N14" s="47"/>
      <c r="O14" s="27"/>
      <c r="P14" s="178"/>
      <c r="Q14" s="143"/>
      <c r="R14" s="144"/>
      <c r="S14" s="224"/>
    </row>
    <row r="15" spans="1:19" ht="14.1" customHeight="1" x14ac:dyDescent="0.15">
      <c r="A15" s="251" t="s">
        <v>53</v>
      </c>
      <c r="B15" s="98" t="s">
        <v>385</v>
      </c>
      <c r="C15" s="97" t="s">
        <v>54</v>
      </c>
      <c r="D15" s="96">
        <f>SUM(D12:D14)</f>
        <v>250</v>
      </c>
      <c r="E15" s="93">
        <f>F15+G15</f>
        <v>423</v>
      </c>
      <c r="F15" s="92">
        <f>SUM(F12:F14)</f>
        <v>147</v>
      </c>
      <c r="G15" s="94">
        <f>SUM(G12:G14)</f>
        <v>276</v>
      </c>
      <c r="H15" s="95">
        <f>E15/D15</f>
        <v>1.6919999999999999</v>
      </c>
      <c r="I15" s="189">
        <f t="shared" si="6"/>
        <v>0.3475177304964539</v>
      </c>
      <c r="J15" s="96">
        <f>SUM(J12:J14)</f>
        <v>310</v>
      </c>
      <c r="K15" s="93">
        <f>L15+M15</f>
        <v>426</v>
      </c>
      <c r="L15" s="92">
        <f>SUM(L12:L14)</f>
        <v>141</v>
      </c>
      <c r="M15" s="94">
        <f>SUM(M12:M14)</f>
        <v>285</v>
      </c>
      <c r="N15" s="95">
        <f>K15/J15</f>
        <v>1.3741935483870968</v>
      </c>
      <c r="O15" s="189">
        <f t="shared" si="7"/>
        <v>0.33098591549295775</v>
      </c>
      <c r="P15" s="129">
        <f>D15-J15</f>
        <v>-60</v>
      </c>
      <c r="Q15" s="130">
        <f>E15-K15</f>
        <v>-3</v>
      </c>
      <c r="R15" s="131">
        <f>F15-L15</f>
        <v>6</v>
      </c>
      <c r="S15" s="219">
        <f>G15-M15</f>
        <v>-9</v>
      </c>
    </row>
    <row r="16" spans="1:19" ht="14.1" customHeight="1" x14ac:dyDescent="0.15">
      <c r="A16" s="252">
        <v>1</v>
      </c>
      <c r="B16" s="24" t="s">
        <v>380</v>
      </c>
      <c r="C16" s="23" t="s">
        <v>384</v>
      </c>
      <c r="D16" s="56">
        <v>300</v>
      </c>
      <c r="E16" s="66">
        <f>SUM(F16:G16)</f>
        <v>342</v>
      </c>
      <c r="F16" s="65">
        <v>155</v>
      </c>
      <c r="G16" s="65">
        <v>187</v>
      </c>
      <c r="H16" s="54"/>
      <c r="I16" s="41"/>
      <c r="J16" s="56">
        <v>300</v>
      </c>
      <c r="K16" s="66">
        <f>SUM(L16:M16)</f>
        <v>359</v>
      </c>
      <c r="L16" s="65">
        <v>143</v>
      </c>
      <c r="M16" s="65">
        <v>216</v>
      </c>
      <c r="N16" s="54"/>
      <c r="O16" s="41"/>
      <c r="P16" s="145"/>
      <c r="Q16" s="146"/>
      <c r="R16" s="147"/>
      <c r="S16" s="225"/>
    </row>
    <row r="17" spans="1:19" ht="14.1" customHeight="1" x14ac:dyDescent="0.15">
      <c r="A17" s="253">
        <v>1</v>
      </c>
      <c r="B17" s="40" t="s">
        <v>380</v>
      </c>
      <c r="C17" s="39" t="s">
        <v>383</v>
      </c>
      <c r="D17" s="50"/>
      <c r="E17" s="58"/>
      <c r="F17" s="57"/>
      <c r="G17" s="57"/>
      <c r="H17" s="49"/>
      <c r="I17" s="27"/>
      <c r="J17" s="50"/>
      <c r="K17" s="58"/>
      <c r="L17" s="57"/>
      <c r="M17" s="57"/>
      <c r="N17" s="49"/>
      <c r="O17" s="27"/>
      <c r="P17" s="148"/>
      <c r="Q17" s="149"/>
      <c r="R17" s="150"/>
      <c r="S17" s="226"/>
    </row>
    <row r="18" spans="1:19" ht="14.1" customHeight="1" x14ac:dyDescent="0.15">
      <c r="A18" s="253">
        <v>1</v>
      </c>
      <c r="B18" s="40" t="s">
        <v>380</v>
      </c>
      <c r="C18" s="39" t="s">
        <v>382</v>
      </c>
      <c r="D18" s="50"/>
      <c r="E18" s="58"/>
      <c r="F18" s="57"/>
      <c r="G18" s="57"/>
      <c r="H18" s="49"/>
      <c r="I18" s="27"/>
      <c r="J18" s="50"/>
      <c r="K18" s="58"/>
      <c r="L18" s="57"/>
      <c r="M18" s="57"/>
      <c r="N18" s="49"/>
      <c r="O18" s="27"/>
      <c r="P18" s="148"/>
      <c r="Q18" s="149"/>
      <c r="R18" s="150"/>
      <c r="S18" s="226"/>
    </row>
    <row r="19" spans="1:19" ht="14.1" customHeight="1" x14ac:dyDescent="0.15">
      <c r="A19" s="253">
        <v>1</v>
      </c>
      <c r="B19" s="40" t="s">
        <v>380</v>
      </c>
      <c r="C19" s="39" t="s">
        <v>381</v>
      </c>
      <c r="D19" s="50"/>
      <c r="E19" s="58"/>
      <c r="F19" s="57"/>
      <c r="G19" s="42"/>
      <c r="H19" s="49"/>
      <c r="I19" s="27"/>
      <c r="J19" s="50"/>
      <c r="K19" s="58"/>
      <c r="L19" s="57"/>
      <c r="M19" s="42"/>
      <c r="N19" s="49"/>
      <c r="O19" s="27"/>
      <c r="P19" s="148"/>
      <c r="Q19" s="149"/>
      <c r="R19" s="150"/>
      <c r="S19" s="226"/>
    </row>
    <row r="20" spans="1:19" ht="14.1" customHeight="1" x14ac:dyDescent="0.15">
      <c r="A20" s="254">
        <v>1</v>
      </c>
      <c r="B20" s="32" t="s">
        <v>380</v>
      </c>
      <c r="C20" s="175" t="s">
        <v>117</v>
      </c>
      <c r="D20" s="50"/>
      <c r="E20" s="58"/>
      <c r="F20" s="57"/>
      <c r="G20" s="57"/>
      <c r="H20" s="49"/>
      <c r="I20" s="27"/>
      <c r="J20" s="50"/>
      <c r="K20" s="58"/>
      <c r="L20" s="57"/>
      <c r="M20" s="57"/>
      <c r="N20" s="49"/>
      <c r="O20" s="27"/>
      <c r="P20" s="148"/>
      <c r="Q20" s="149"/>
      <c r="R20" s="150"/>
      <c r="S20" s="226"/>
    </row>
    <row r="21" spans="1:19" ht="14.1" customHeight="1" x14ac:dyDescent="0.15">
      <c r="A21" s="251" t="s">
        <v>53</v>
      </c>
      <c r="B21" s="98" t="s">
        <v>379</v>
      </c>
      <c r="C21" s="97" t="s">
        <v>54</v>
      </c>
      <c r="D21" s="96">
        <f>SUM(D16:D20)</f>
        <v>300</v>
      </c>
      <c r="E21" s="93">
        <f>F21+G21</f>
        <v>342</v>
      </c>
      <c r="F21" s="92">
        <f>SUM(F16:F20)</f>
        <v>155</v>
      </c>
      <c r="G21" s="94">
        <f>SUM(G16:G20)</f>
        <v>187</v>
      </c>
      <c r="H21" s="95">
        <f t="shared" ref="H21:H24" si="8">E21/D21</f>
        <v>1.1399999999999999</v>
      </c>
      <c r="I21" s="189">
        <f t="shared" si="6"/>
        <v>0.45321637426900585</v>
      </c>
      <c r="J21" s="96">
        <f>SUM(J16:J20)</f>
        <v>300</v>
      </c>
      <c r="K21" s="93">
        <f>L21+M21</f>
        <v>359</v>
      </c>
      <c r="L21" s="92">
        <f>SUM(L16:L20)</f>
        <v>143</v>
      </c>
      <c r="M21" s="94">
        <f>SUM(M16:M20)</f>
        <v>216</v>
      </c>
      <c r="N21" s="95">
        <f t="shared" ref="N21:N24" si="9">K21/J21</f>
        <v>1.1966666666666668</v>
      </c>
      <c r="O21" s="189">
        <f t="shared" si="7"/>
        <v>0.39832869080779942</v>
      </c>
      <c r="P21" s="129">
        <f>D21-J21</f>
        <v>0</v>
      </c>
      <c r="Q21" s="130">
        <f>E21-K21</f>
        <v>-17</v>
      </c>
      <c r="R21" s="131">
        <f>F21-L21</f>
        <v>12</v>
      </c>
      <c r="S21" s="219">
        <f>G21-M21</f>
        <v>-29</v>
      </c>
    </row>
    <row r="22" spans="1:19" ht="14.1" customHeight="1" x14ac:dyDescent="0.15">
      <c r="A22" s="252">
        <v>1</v>
      </c>
      <c r="B22" s="24" t="s">
        <v>377</v>
      </c>
      <c r="C22" s="23" t="s">
        <v>378</v>
      </c>
      <c r="D22" s="37">
        <v>80</v>
      </c>
      <c r="E22" s="34">
        <f>SUM(F22:G22)</f>
        <v>142</v>
      </c>
      <c r="F22" s="33">
        <v>21</v>
      </c>
      <c r="G22" s="36">
        <v>121</v>
      </c>
      <c r="H22" s="35">
        <f t="shared" si="8"/>
        <v>1.7749999999999999</v>
      </c>
      <c r="I22" s="41"/>
      <c r="J22" s="37">
        <v>80</v>
      </c>
      <c r="K22" s="34">
        <f>SUM(L22:M22)</f>
        <v>200</v>
      </c>
      <c r="L22" s="33">
        <v>22</v>
      </c>
      <c r="M22" s="36">
        <v>178</v>
      </c>
      <c r="N22" s="35">
        <f t="shared" si="9"/>
        <v>2.5</v>
      </c>
      <c r="O22" s="41"/>
      <c r="P22" s="176"/>
      <c r="Q22" s="132">
        <f t="shared" ref="Q22:S24" si="10">E22-K22</f>
        <v>-58</v>
      </c>
      <c r="R22" s="133">
        <f t="shared" si="10"/>
        <v>-1</v>
      </c>
      <c r="S22" s="220">
        <f t="shared" si="10"/>
        <v>-57</v>
      </c>
    </row>
    <row r="23" spans="1:19" ht="14.1" customHeight="1" x14ac:dyDescent="0.15">
      <c r="A23" s="254">
        <v>1</v>
      </c>
      <c r="B23" s="32" t="s">
        <v>377</v>
      </c>
      <c r="C23" s="31" t="s">
        <v>376</v>
      </c>
      <c r="D23" s="46">
        <v>40</v>
      </c>
      <c r="E23" s="34">
        <f>SUM(F23:G23)</f>
        <v>10</v>
      </c>
      <c r="F23" s="42">
        <v>8</v>
      </c>
      <c r="G23" s="45">
        <v>2</v>
      </c>
      <c r="H23" s="44">
        <f t="shared" si="8"/>
        <v>0.25</v>
      </c>
      <c r="I23" s="18"/>
      <c r="J23" s="46">
        <v>40</v>
      </c>
      <c r="K23" s="34">
        <f>SUM(L23:M23)</f>
        <v>6</v>
      </c>
      <c r="L23" s="42">
        <v>2</v>
      </c>
      <c r="M23" s="45">
        <v>4</v>
      </c>
      <c r="N23" s="44">
        <f t="shared" si="9"/>
        <v>0.15</v>
      </c>
      <c r="O23" s="18"/>
      <c r="P23" s="178"/>
      <c r="Q23" s="136">
        <f t="shared" si="10"/>
        <v>4</v>
      </c>
      <c r="R23" s="137">
        <f t="shared" si="10"/>
        <v>6</v>
      </c>
      <c r="S23" s="222">
        <f t="shared" si="10"/>
        <v>-2</v>
      </c>
    </row>
    <row r="24" spans="1:19" ht="14.1" customHeight="1" x14ac:dyDescent="0.15">
      <c r="A24" s="251" t="s">
        <v>53</v>
      </c>
      <c r="B24" s="98" t="s">
        <v>375</v>
      </c>
      <c r="C24" s="97" t="s">
        <v>54</v>
      </c>
      <c r="D24" s="96">
        <f>SUM(D22:D23)</f>
        <v>120</v>
      </c>
      <c r="E24" s="93">
        <f>F24+G24</f>
        <v>152</v>
      </c>
      <c r="F24" s="92">
        <f>SUM(F22:F23)</f>
        <v>29</v>
      </c>
      <c r="G24" s="94">
        <f>SUM(G22:G23)</f>
        <v>123</v>
      </c>
      <c r="H24" s="95">
        <f t="shared" si="8"/>
        <v>1.2666666666666666</v>
      </c>
      <c r="I24" s="189">
        <f t="shared" si="6"/>
        <v>0.19078947368421054</v>
      </c>
      <c r="J24" s="96">
        <f>SUM(J22:J23)</f>
        <v>120</v>
      </c>
      <c r="K24" s="93">
        <f>L24+M24</f>
        <v>206</v>
      </c>
      <c r="L24" s="92">
        <f>SUM(L22:L23)</f>
        <v>24</v>
      </c>
      <c r="M24" s="94">
        <f>SUM(M22:M23)</f>
        <v>182</v>
      </c>
      <c r="N24" s="95">
        <f t="shared" si="9"/>
        <v>1.7166666666666666</v>
      </c>
      <c r="O24" s="189">
        <f t="shared" si="7"/>
        <v>0.11650485436893204</v>
      </c>
      <c r="P24" s="129">
        <f>D24-J24</f>
        <v>0</v>
      </c>
      <c r="Q24" s="130">
        <f t="shared" si="10"/>
        <v>-54</v>
      </c>
      <c r="R24" s="131">
        <f t="shared" si="10"/>
        <v>5</v>
      </c>
      <c r="S24" s="219">
        <f t="shared" si="10"/>
        <v>-59</v>
      </c>
    </row>
    <row r="25" spans="1:19" ht="14.1" customHeight="1" x14ac:dyDescent="0.15">
      <c r="A25" s="255">
        <v>2</v>
      </c>
      <c r="B25" s="71" t="s">
        <v>370</v>
      </c>
      <c r="C25" s="70" t="s">
        <v>372</v>
      </c>
      <c r="D25" s="56">
        <v>61</v>
      </c>
      <c r="E25" s="66">
        <f>SUM(F25:G25)</f>
        <v>35</v>
      </c>
      <c r="F25" s="65">
        <v>20</v>
      </c>
      <c r="G25" s="38">
        <v>15</v>
      </c>
      <c r="H25" s="54"/>
      <c r="I25" s="41"/>
      <c r="J25" s="56">
        <v>58</v>
      </c>
      <c r="K25" s="66">
        <f>SUM(L25:M25)</f>
        <v>25</v>
      </c>
      <c r="L25" s="65">
        <v>16</v>
      </c>
      <c r="M25" s="38">
        <v>9</v>
      </c>
      <c r="N25" s="54"/>
      <c r="O25" s="41"/>
      <c r="P25" s="138"/>
      <c r="Q25" s="152"/>
      <c r="R25" s="153"/>
      <c r="S25" s="227"/>
    </row>
    <row r="26" spans="1:19" ht="14.1" customHeight="1" x14ac:dyDescent="0.15">
      <c r="A26" s="256">
        <v>2</v>
      </c>
      <c r="B26" s="24" t="s">
        <v>44</v>
      </c>
      <c r="C26" s="23" t="s">
        <v>371</v>
      </c>
      <c r="D26" s="50"/>
      <c r="E26" s="58"/>
      <c r="F26" s="57"/>
      <c r="G26" s="26"/>
      <c r="H26" s="49"/>
      <c r="I26" s="27"/>
      <c r="J26" s="50"/>
      <c r="K26" s="58"/>
      <c r="L26" s="57"/>
      <c r="M26" s="26"/>
      <c r="N26" s="49"/>
      <c r="O26" s="27"/>
      <c r="P26" s="141"/>
      <c r="Q26" s="139"/>
      <c r="R26" s="140"/>
      <c r="S26" s="223"/>
    </row>
    <row r="27" spans="1:19" ht="14.1" customHeight="1" x14ac:dyDescent="0.15">
      <c r="A27" s="257" t="s">
        <v>53</v>
      </c>
      <c r="B27" s="87" t="s">
        <v>370</v>
      </c>
      <c r="C27" s="86" t="s">
        <v>54</v>
      </c>
      <c r="D27" s="85">
        <f>SUM(D25:D26)</f>
        <v>61</v>
      </c>
      <c r="E27" s="82">
        <f>F27+G27</f>
        <v>35</v>
      </c>
      <c r="F27" s="81">
        <f>SUM(F25:F26)</f>
        <v>20</v>
      </c>
      <c r="G27" s="83">
        <f>SUM(G25:G26)</f>
        <v>15</v>
      </c>
      <c r="H27" s="84">
        <f>E27/D27</f>
        <v>0.57377049180327866</v>
      </c>
      <c r="I27" s="190">
        <f t="shared" si="6"/>
        <v>0.5714285714285714</v>
      </c>
      <c r="J27" s="85">
        <f>SUM(J25:J26)</f>
        <v>58</v>
      </c>
      <c r="K27" s="82">
        <f>L27+M27</f>
        <v>25</v>
      </c>
      <c r="L27" s="81">
        <f>SUM(L25:L26)</f>
        <v>16</v>
      </c>
      <c r="M27" s="83">
        <f>SUM(M25:M26)</f>
        <v>9</v>
      </c>
      <c r="N27" s="84">
        <f>K27/J27</f>
        <v>0.43103448275862066</v>
      </c>
      <c r="O27" s="190">
        <f t="shared" si="7"/>
        <v>0.64</v>
      </c>
      <c r="P27" s="154">
        <f>D27-J27</f>
        <v>3</v>
      </c>
      <c r="Q27" s="155">
        <f>E27-K27</f>
        <v>10</v>
      </c>
      <c r="R27" s="156">
        <f>F27-L27</f>
        <v>4</v>
      </c>
      <c r="S27" s="228">
        <f>G27-M27</f>
        <v>6</v>
      </c>
    </row>
    <row r="28" spans="1:19" ht="14.1" customHeight="1" x14ac:dyDescent="0.15">
      <c r="A28" s="256">
        <v>2</v>
      </c>
      <c r="B28" s="24" t="s">
        <v>365</v>
      </c>
      <c r="C28" s="23" t="s">
        <v>280</v>
      </c>
      <c r="D28" s="50">
        <v>120</v>
      </c>
      <c r="E28" s="66">
        <f>SUM(F28:G28)</f>
        <v>172</v>
      </c>
      <c r="F28" s="65">
        <v>94</v>
      </c>
      <c r="G28" s="38">
        <v>78</v>
      </c>
      <c r="H28" s="54">
        <f t="shared" ref="H28" si="11">E28/D28</f>
        <v>1.4333333333333333</v>
      </c>
      <c r="I28" s="27"/>
      <c r="J28" s="50">
        <v>120</v>
      </c>
      <c r="K28" s="58">
        <f>SUM(L28:M28)</f>
        <v>176</v>
      </c>
      <c r="L28" s="57">
        <v>67</v>
      </c>
      <c r="M28" s="26">
        <v>109</v>
      </c>
      <c r="N28" s="54">
        <f t="shared" ref="N28" si="12">K28/J28</f>
        <v>1.4666666666666666</v>
      </c>
      <c r="O28" s="27"/>
      <c r="P28" s="176"/>
      <c r="Q28" s="152">
        <f>E28-K28</f>
        <v>-4</v>
      </c>
      <c r="R28" s="153">
        <f>F28-L28</f>
        <v>27</v>
      </c>
      <c r="S28" s="227">
        <f>G28-M28</f>
        <v>-31</v>
      </c>
    </row>
    <row r="29" spans="1:19" ht="14.1" customHeight="1" x14ac:dyDescent="0.15">
      <c r="A29" s="258">
        <v>2</v>
      </c>
      <c r="B29" s="40" t="s">
        <v>365</v>
      </c>
      <c r="C29" s="39" t="s">
        <v>369</v>
      </c>
      <c r="D29" s="50"/>
      <c r="E29" s="58"/>
      <c r="F29" s="57"/>
      <c r="G29" s="26"/>
      <c r="H29" s="49"/>
      <c r="I29" s="27"/>
      <c r="J29" s="50"/>
      <c r="K29" s="58"/>
      <c r="L29" s="57"/>
      <c r="M29" s="26"/>
      <c r="N29" s="49"/>
      <c r="O29" s="27"/>
      <c r="P29" s="177"/>
      <c r="Q29" s="139"/>
      <c r="R29" s="140"/>
      <c r="S29" s="223"/>
    </row>
    <row r="30" spans="1:19" ht="14.1" customHeight="1" x14ac:dyDescent="0.15">
      <c r="A30" s="258">
        <v>2</v>
      </c>
      <c r="B30" s="40" t="s">
        <v>365</v>
      </c>
      <c r="C30" s="39" t="s">
        <v>368</v>
      </c>
      <c r="D30" s="50"/>
      <c r="E30" s="58"/>
      <c r="F30" s="57"/>
      <c r="G30" s="26"/>
      <c r="H30" s="49"/>
      <c r="I30" s="27"/>
      <c r="J30" s="50"/>
      <c r="K30" s="58"/>
      <c r="L30" s="57"/>
      <c r="M30" s="26"/>
      <c r="N30" s="49"/>
      <c r="O30" s="27"/>
      <c r="P30" s="177"/>
      <c r="Q30" s="139"/>
      <c r="R30" s="140"/>
      <c r="S30" s="223"/>
    </row>
    <row r="31" spans="1:19" ht="14.1" customHeight="1" x14ac:dyDescent="0.15">
      <c r="A31" s="258">
        <v>2</v>
      </c>
      <c r="B31" s="40" t="s">
        <v>365</v>
      </c>
      <c r="C31" s="51" t="s">
        <v>446</v>
      </c>
      <c r="D31" s="50"/>
      <c r="E31" s="58"/>
      <c r="F31" s="57"/>
      <c r="G31" s="26"/>
      <c r="H31" s="49"/>
      <c r="I31" s="27"/>
      <c r="J31" s="50"/>
      <c r="K31" s="58"/>
      <c r="L31" s="57"/>
      <c r="M31" s="26"/>
      <c r="N31" s="49"/>
      <c r="O31" s="27"/>
      <c r="P31" s="177"/>
      <c r="Q31" s="139"/>
      <c r="R31" s="140"/>
      <c r="S31" s="223"/>
    </row>
    <row r="32" spans="1:19" ht="14.1" customHeight="1" x14ac:dyDescent="0.15">
      <c r="A32" s="259">
        <v>2</v>
      </c>
      <c r="B32" s="32" t="s">
        <v>365</v>
      </c>
      <c r="C32" s="31" t="s">
        <v>367</v>
      </c>
      <c r="D32" s="37"/>
      <c r="E32" s="34"/>
      <c r="F32" s="33"/>
      <c r="G32" s="25"/>
      <c r="H32" s="49"/>
      <c r="I32" s="27"/>
      <c r="J32" s="37"/>
      <c r="K32" s="34"/>
      <c r="L32" s="33"/>
      <c r="M32" s="25"/>
      <c r="N32" s="49"/>
      <c r="O32" s="27"/>
      <c r="P32" s="177"/>
      <c r="Q32" s="132"/>
      <c r="R32" s="133"/>
      <c r="S32" s="220"/>
    </row>
    <row r="33" spans="1:19" ht="14.1" customHeight="1" x14ac:dyDescent="0.15">
      <c r="A33" s="258">
        <v>2</v>
      </c>
      <c r="B33" s="40" t="s">
        <v>365</v>
      </c>
      <c r="C33" s="39" t="s">
        <v>366</v>
      </c>
      <c r="D33" s="46">
        <v>80</v>
      </c>
      <c r="E33" s="43">
        <f t="shared" ref="E33" si="13">SUM(F33:G33)</f>
        <v>75</v>
      </c>
      <c r="F33" s="42">
        <v>54</v>
      </c>
      <c r="G33" s="45">
        <v>21</v>
      </c>
      <c r="H33" s="44">
        <f t="shared" ref="H33" si="14">E33/D33</f>
        <v>0.9375</v>
      </c>
      <c r="I33" s="27"/>
      <c r="J33" s="46">
        <v>80</v>
      </c>
      <c r="K33" s="43">
        <f>SUM(L33:M33)</f>
        <v>65</v>
      </c>
      <c r="L33" s="42">
        <v>48</v>
      </c>
      <c r="M33" s="45">
        <v>17</v>
      </c>
      <c r="N33" s="44">
        <f t="shared" ref="N33" si="15">K33/J33</f>
        <v>0.8125</v>
      </c>
      <c r="O33" s="27"/>
      <c r="P33" s="177"/>
      <c r="Q33" s="136">
        <f t="shared" ref="Q33" si="16">E33-K33</f>
        <v>10</v>
      </c>
      <c r="R33" s="137">
        <f t="shared" ref="R33" si="17">F33-L33</f>
        <v>6</v>
      </c>
      <c r="S33" s="222">
        <f t="shared" ref="S33" si="18">G33-M33</f>
        <v>4</v>
      </c>
    </row>
    <row r="34" spans="1:19" ht="14.1" customHeight="1" x14ac:dyDescent="0.15">
      <c r="A34" s="258">
        <v>2</v>
      </c>
      <c r="B34" s="40" t="s">
        <v>365</v>
      </c>
      <c r="C34" s="39" t="s">
        <v>364</v>
      </c>
      <c r="D34" s="48"/>
      <c r="E34" s="62"/>
      <c r="F34" s="61"/>
      <c r="G34" s="17"/>
      <c r="H34" s="47"/>
      <c r="I34" s="18"/>
      <c r="J34" s="48"/>
      <c r="K34" s="62"/>
      <c r="L34" s="61"/>
      <c r="M34" s="17"/>
      <c r="N34" s="47"/>
      <c r="O34" s="18"/>
      <c r="P34" s="178"/>
      <c r="Q34" s="143"/>
      <c r="R34" s="144"/>
      <c r="S34" s="224"/>
    </row>
    <row r="35" spans="1:19" ht="14.1" customHeight="1" x14ac:dyDescent="0.15">
      <c r="A35" s="257" t="s">
        <v>53</v>
      </c>
      <c r="B35" s="87" t="s">
        <v>3</v>
      </c>
      <c r="C35" s="86" t="s">
        <v>54</v>
      </c>
      <c r="D35" s="85">
        <f>SUM(D28:D34)</f>
        <v>200</v>
      </c>
      <c r="E35" s="82">
        <f>F35+G35</f>
        <v>247</v>
      </c>
      <c r="F35" s="81">
        <f>SUM(F28:F34)</f>
        <v>148</v>
      </c>
      <c r="G35" s="83">
        <f>SUM(G28:G34)</f>
        <v>99</v>
      </c>
      <c r="H35" s="84">
        <f>E35/D35</f>
        <v>1.2350000000000001</v>
      </c>
      <c r="I35" s="190">
        <f t="shared" si="6"/>
        <v>0.59919028340080971</v>
      </c>
      <c r="J35" s="85">
        <f>SUM(J28:J34)</f>
        <v>200</v>
      </c>
      <c r="K35" s="82">
        <f>L35+M35</f>
        <v>241</v>
      </c>
      <c r="L35" s="81">
        <f>SUM(L28:L34)</f>
        <v>115</v>
      </c>
      <c r="M35" s="83">
        <f>SUM(M28:M34)</f>
        <v>126</v>
      </c>
      <c r="N35" s="84">
        <f>K35/J35</f>
        <v>1.2050000000000001</v>
      </c>
      <c r="O35" s="190">
        <f t="shared" si="7"/>
        <v>0.47717842323651455</v>
      </c>
      <c r="P35" s="279">
        <f>D35-J35</f>
        <v>0</v>
      </c>
      <c r="Q35" s="155">
        <f>E35-K35</f>
        <v>6</v>
      </c>
      <c r="R35" s="156">
        <f>F35-L35</f>
        <v>33</v>
      </c>
      <c r="S35" s="228">
        <f>G35-M35</f>
        <v>-27</v>
      </c>
    </row>
    <row r="36" spans="1:19" ht="14.1" customHeight="1" x14ac:dyDescent="0.15">
      <c r="A36" s="256">
        <v>2</v>
      </c>
      <c r="B36" s="24" t="s">
        <v>360</v>
      </c>
      <c r="C36" s="23" t="s">
        <v>363</v>
      </c>
      <c r="D36" s="56">
        <v>115</v>
      </c>
      <c r="E36" s="66">
        <f>SUM(F36:G36)</f>
        <v>157</v>
      </c>
      <c r="F36" s="65">
        <v>80</v>
      </c>
      <c r="G36" s="38">
        <v>77</v>
      </c>
      <c r="H36" s="54"/>
      <c r="I36" s="41"/>
      <c r="J36" s="56">
        <v>115</v>
      </c>
      <c r="K36" s="66">
        <f>SUM(L36:M36)</f>
        <v>171</v>
      </c>
      <c r="L36" s="65">
        <v>86</v>
      </c>
      <c r="M36" s="38">
        <v>85</v>
      </c>
      <c r="N36" s="54"/>
      <c r="O36" s="41"/>
      <c r="P36" s="176"/>
      <c r="Q36" s="152">
        <f>E36-K36</f>
        <v>-14</v>
      </c>
      <c r="R36" s="153">
        <f>F36-L36</f>
        <v>-6</v>
      </c>
      <c r="S36" s="227">
        <f>G36-M36</f>
        <v>-8</v>
      </c>
    </row>
    <row r="37" spans="1:19" ht="14.1" customHeight="1" x14ac:dyDescent="0.15">
      <c r="A37" s="258">
        <v>2</v>
      </c>
      <c r="B37" s="40" t="s">
        <v>360</v>
      </c>
      <c r="C37" s="39" t="s">
        <v>362</v>
      </c>
      <c r="D37" s="50"/>
      <c r="E37" s="58"/>
      <c r="F37" s="57"/>
      <c r="G37" s="26"/>
      <c r="H37" s="49"/>
      <c r="I37" s="27"/>
      <c r="J37" s="50"/>
      <c r="K37" s="58"/>
      <c r="L37" s="57"/>
      <c r="M37" s="26"/>
      <c r="N37" s="49"/>
      <c r="O37" s="27"/>
      <c r="P37" s="141"/>
      <c r="Q37" s="139"/>
      <c r="R37" s="140"/>
      <c r="S37" s="223"/>
    </row>
    <row r="38" spans="1:19" ht="14.1" customHeight="1" x14ac:dyDescent="0.15">
      <c r="A38" s="259">
        <v>2</v>
      </c>
      <c r="B38" s="32" t="s">
        <v>360</v>
      </c>
      <c r="C38" s="31" t="s">
        <v>361</v>
      </c>
      <c r="D38" s="50"/>
      <c r="E38" s="34"/>
      <c r="F38" s="33"/>
      <c r="G38" s="36"/>
      <c r="H38" s="49"/>
      <c r="I38" s="27"/>
      <c r="J38" s="50"/>
      <c r="K38" s="58"/>
      <c r="L38" s="57"/>
      <c r="M38" s="26"/>
      <c r="N38" s="49"/>
      <c r="O38" s="27"/>
      <c r="P38" s="141"/>
      <c r="Q38" s="139"/>
      <c r="R38" s="140"/>
      <c r="S38" s="223"/>
    </row>
    <row r="39" spans="1:19" ht="14.1" customHeight="1" x14ac:dyDescent="0.15">
      <c r="A39" s="259">
        <v>2</v>
      </c>
      <c r="B39" s="32" t="s">
        <v>360</v>
      </c>
      <c r="C39" s="31" t="s">
        <v>359</v>
      </c>
      <c r="D39" s="48"/>
      <c r="E39" s="16">
        <f>SUM(F39:G39)</f>
        <v>2</v>
      </c>
      <c r="F39" s="15">
        <v>2</v>
      </c>
      <c r="G39" s="20"/>
      <c r="H39" s="47"/>
      <c r="I39" s="18"/>
      <c r="J39" s="48"/>
      <c r="K39" s="16">
        <f>SUM(L39:M39)</f>
        <v>6</v>
      </c>
      <c r="L39" s="15">
        <v>6</v>
      </c>
      <c r="M39" s="20"/>
      <c r="N39" s="47"/>
      <c r="O39" s="18"/>
      <c r="P39" s="142"/>
      <c r="Q39" s="161">
        <f t="shared" ref="Q39:Q52" si="19">E39-K39</f>
        <v>-4</v>
      </c>
      <c r="R39" s="162">
        <f t="shared" ref="R39:R52" si="20">F39-L39</f>
        <v>-4</v>
      </c>
      <c r="S39" s="231"/>
    </row>
    <row r="40" spans="1:19" ht="14.1" customHeight="1" x14ac:dyDescent="0.15">
      <c r="A40" s="257" t="s">
        <v>53</v>
      </c>
      <c r="B40" s="87" t="s">
        <v>4</v>
      </c>
      <c r="C40" s="86" t="s">
        <v>54</v>
      </c>
      <c r="D40" s="85">
        <f>SUM(D36:D39)</f>
        <v>115</v>
      </c>
      <c r="E40" s="82">
        <f>F40+G40</f>
        <v>159</v>
      </c>
      <c r="F40" s="81">
        <f>SUM(F36:F39)</f>
        <v>82</v>
      </c>
      <c r="G40" s="83">
        <f>SUM(G36:G39)</f>
        <v>77</v>
      </c>
      <c r="H40" s="84">
        <f t="shared" ref="H40:H55" si="21">E40/D40</f>
        <v>1.3826086956521739</v>
      </c>
      <c r="I40" s="190">
        <f t="shared" si="6"/>
        <v>0.51572327044025157</v>
      </c>
      <c r="J40" s="85">
        <f>SUM(J36:J39)</f>
        <v>115</v>
      </c>
      <c r="K40" s="82">
        <f>L40+M40</f>
        <v>177</v>
      </c>
      <c r="L40" s="81">
        <f>SUM(L36:L39)</f>
        <v>92</v>
      </c>
      <c r="M40" s="83">
        <f>SUM(M36:M39)</f>
        <v>85</v>
      </c>
      <c r="N40" s="84">
        <f t="shared" ref="N40:N55" si="22">K40/J40</f>
        <v>1.5391304347826087</v>
      </c>
      <c r="O40" s="190">
        <f t="shared" si="7"/>
        <v>0.51977401129943501</v>
      </c>
      <c r="P40" s="154">
        <f>D40-J40</f>
        <v>0</v>
      </c>
      <c r="Q40" s="155">
        <f t="shared" si="19"/>
        <v>-18</v>
      </c>
      <c r="R40" s="156">
        <f t="shared" si="20"/>
        <v>-10</v>
      </c>
      <c r="S40" s="228">
        <f t="shared" ref="S40:S52" si="23">G40-M40</f>
        <v>-8</v>
      </c>
    </row>
    <row r="41" spans="1:19" ht="14.1" customHeight="1" x14ac:dyDescent="0.15">
      <c r="A41" s="256">
        <v>2</v>
      </c>
      <c r="B41" s="24" t="s">
        <v>357</v>
      </c>
      <c r="C41" s="23" t="s">
        <v>71</v>
      </c>
      <c r="D41" s="37">
        <v>30</v>
      </c>
      <c r="E41" s="34">
        <f t="shared" ref="E41:E48" si="24">SUM(F41:G41)</f>
        <v>52</v>
      </c>
      <c r="F41" s="33">
        <v>14</v>
      </c>
      <c r="G41" s="36">
        <v>38</v>
      </c>
      <c r="H41" s="35">
        <f t="shared" si="21"/>
        <v>1.7333333333333334</v>
      </c>
      <c r="I41" s="41"/>
      <c r="J41" s="37">
        <v>30</v>
      </c>
      <c r="K41" s="34">
        <f t="shared" ref="K41:K48" si="25">SUM(L41:M41)</f>
        <v>46</v>
      </c>
      <c r="L41" s="33">
        <v>13</v>
      </c>
      <c r="M41" s="36">
        <v>33</v>
      </c>
      <c r="N41" s="35">
        <f t="shared" si="22"/>
        <v>1.5333333333333334</v>
      </c>
      <c r="O41" s="41"/>
      <c r="P41" s="176"/>
      <c r="Q41" s="132">
        <f t="shared" si="19"/>
        <v>6</v>
      </c>
      <c r="R41" s="133">
        <f t="shared" si="20"/>
        <v>1</v>
      </c>
      <c r="S41" s="220">
        <f t="shared" si="23"/>
        <v>5</v>
      </c>
    </row>
    <row r="42" spans="1:19" ht="14.1" customHeight="1" x14ac:dyDescent="0.15">
      <c r="A42" s="256">
        <v>2</v>
      </c>
      <c r="B42" s="24" t="s">
        <v>357</v>
      </c>
      <c r="C42" s="23" t="s">
        <v>358</v>
      </c>
      <c r="D42" s="37">
        <v>30</v>
      </c>
      <c r="E42" s="34">
        <f>SUM(F42:G42)</f>
        <v>62</v>
      </c>
      <c r="F42" s="33">
        <v>30</v>
      </c>
      <c r="G42" s="36">
        <v>32</v>
      </c>
      <c r="H42" s="35">
        <f>E42/D42</f>
        <v>2.0666666666666669</v>
      </c>
      <c r="I42" s="27"/>
      <c r="J42" s="46">
        <v>30</v>
      </c>
      <c r="K42" s="43">
        <f>SUM(L42:M42)</f>
        <v>105</v>
      </c>
      <c r="L42" s="42">
        <v>56</v>
      </c>
      <c r="M42" s="45">
        <v>49</v>
      </c>
      <c r="N42" s="44">
        <f>K42/J42</f>
        <v>3.5</v>
      </c>
      <c r="O42" s="27"/>
      <c r="P42" s="177"/>
      <c r="Q42" s="132">
        <f t="shared" ref="Q42:S43" si="26">E42-K42</f>
        <v>-43</v>
      </c>
      <c r="R42" s="133">
        <f t="shared" si="26"/>
        <v>-26</v>
      </c>
      <c r="S42" s="220">
        <f t="shared" si="26"/>
        <v>-17</v>
      </c>
    </row>
    <row r="43" spans="1:19" ht="14.1" customHeight="1" x14ac:dyDescent="0.15">
      <c r="A43" s="256">
        <v>2</v>
      </c>
      <c r="B43" s="24" t="s">
        <v>357</v>
      </c>
      <c r="C43" s="64" t="s">
        <v>361</v>
      </c>
      <c r="D43" s="37">
        <v>30</v>
      </c>
      <c r="E43" s="34">
        <f>SUM(F43:G43)</f>
        <v>26</v>
      </c>
      <c r="F43" s="33">
        <v>15</v>
      </c>
      <c r="G43" s="36">
        <v>11</v>
      </c>
      <c r="H43" s="35">
        <f>E43/D43</f>
        <v>0.8666666666666667</v>
      </c>
      <c r="I43" s="27"/>
      <c r="J43" s="37"/>
      <c r="K43" s="34"/>
      <c r="L43" s="33"/>
      <c r="M43" s="36"/>
      <c r="N43" s="35"/>
      <c r="O43" s="27"/>
      <c r="P43" s="177"/>
      <c r="Q43" s="132">
        <f t="shared" si="26"/>
        <v>26</v>
      </c>
      <c r="R43" s="133">
        <f t="shared" si="26"/>
        <v>15</v>
      </c>
      <c r="S43" s="220">
        <f t="shared" si="26"/>
        <v>11</v>
      </c>
    </row>
    <row r="44" spans="1:19" ht="14.1" customHeight="1" x14ac:dyDescent="0.15">
      <c r="A44" s="256">
        <v>2</v>
      </c>
      <c r="B44" s="24" t="s">
        <v>357</v>
      </c>
      <c r="C44" s="23" t="s">
        <v>305</v>
      </c>
      <c r="D44" s="37">
        <v>130</v>
      </c>
      <c r="E44" s="34">
        <f t="shared" si="24"/>
        <v>321</v>
      </c>
      <c r="F44" s="33">
        <v>127</v>
      </c>
      <c r="G44" s="36">
        <v>194</v>
      </c>
      <c r="H44" s="35">
        <f t="shared" si="21"/>
        <v>2.4692307692307693</v>
      </c>
      <c r="I44" s="27"/>
      <c r="J44" s="37">
        <v>130</v>
      </c>
      <c r="K44" s="34">
        <f t="shared" si="25"/>
        <v>306</v>
      </c>
      <c r="L44" s="33">
        <v>95</v>
      </c>
      <c r="M44" s="36">
        <v>211</v>
      </c>
      <c r="N44" s="35">
        <f t="shared" si="22"/>
        <v>2.3538461538461539</v>
      </c>
      <c r="O44" s="27"/>
      <c r="P44" s="177"/>
      <c r="Q44" s="132">
        <f t="shared" si="19"/>
        <v>15</v>
      </c>
      <c r="R44" s="133">
        <f t="shared" si="20"/>
        <v>32</v>
      </c>
      <c r="S44" s="220">
        <f t="shared" si="23"/>
        <v>-17</v>
      </c>
    </row>
    <row r="45" spans="1:19" ht="14.1" customHeight="1" x14ac:dyDescent="0.15">
      <c r="A45" s="258">
        <v>2</v>
      </c>
      <c r="B45" s="40" t="s">
        <v>357</v>
      </c>
      <c r="C45" s="39" t="s">
        <v>262</v>
      </c>
      <c r="D45" s="30">
        <v>60</v>
      </c>
      <c r="E45" s="34">
        <f t="shared" si="24"/>
        <v>82</v>
      </c>
      <c r="F45" s="25">
        <v>51</v>
      </c>
      <c r="G45" s="29">
        <v>31</v>
      </c>
      <c r="H45" s="28">
        <f t="shared" si="21"/>
        <v>1.3666666666666667</v>
      </c>
      <c r="I45" s="27"/>
      <c r="J45" s="30">
        <v>90</v>
      </c>
      <c r="K45" s="34">
        <f t="shared" si="25"/>
        <v>94</v>
      </c>
      <c r="L45" s="25">
        <v>54</v>
      </c>
      <c r="M45" s="29">
        <v>40</v>
      </c>
      <c r="N45" s="28">
        <f t="shared" si="22"/>
        <v>1.0444444444444445</v>
      </c>
      <c r="O45" s="27"/>
      <c r="P45" s="177"/>
      <c r="Q45" s="134">
        <f t="shared" si="19"/>
        <v>-12</v>
      </c>
      <c r="R45" s="135">
        <f t="shared" si="20"/>
        <v>-3</v>
      </c>
      <c r="S45" s="221">
        <f t="shared" si="23"/>
        <v>-9</v>
      </c>
    </row>
    <row r="46" spans="1:19" ht="14.1" customHeight="1" x14ac:dyDescent="0.15">
      <c r="A46" s="259">
        <v>2</v>
      </c>
      <c r="B46" s="32" t="s">
        <v>357</v>
      </c>
      <c r="C46" s="31" t="s">
        <v>137</v>
      </c>
      <c r="D46" s="46">
        <v>30</v>
      </c>
      <c r="E46" s="34">
        <f t="shared" si="24"/>
        <v>55</v>
      </c>
      <c r="F46" s="42">
        <v>32</v>
      </c>
      <c r="G46" s="45">
        <v>23</v>
      </c>
      <c r="H46" s="44">
        <f t="shared" si="21"/>
        <v>1.8333333333333333</v>
      </c>
      <c r="I46" s="27"/>
      <c r="J46" s="46">
        <v>30</v>
      </c>
      <c r="K46" s="34">
        <f t="shared" si="25"/>
        <v>69</v>
      </c>
      <c r="L46" s="42">
        <v>38</v>
      </c>
      <c r="M46" s="45">
        <v>31</v>
      </c>
      <c r="N46" s="44">
        <f t="shared" si="22"/>
        <v>2.2999999999999998</v>
      </c>
      <c r="O46" s="27"/>
      <c r="P46" s="177"/>
      <c r="Q46" s="136">
        <f t="shared" si="19"/>
        <v>-14</v>
      </c>
      <c r="R46" s="137">
        <f t="shared" si="20"/>
        <v>-6</v>
      </c>
      <c r="S46" s="222">
        <f t="shared" si="23"/>
        <v>-8</v>
      </c>
    </row>
    <row r="47" spans="1:19" ht="14.1" customHeight="1" x14ac:dyDescent="0.15">
      <c r="A47" s="259">
        <v>2</v>
      </c>
      <c r="B47" s="32" t="s">
        <v>357</v>
      </c>
      <c r="C47" s="31" t="s">
        <v>221</v>
      </c>
      <c r="D47" s="46">
        <v>30</v>
      </c>
      <c r="E47" s="34">
        <f t="shared" si="24"/>
        <v>57</v>
      </c>
      <c r="F47" s="42">
        <v>37</v>
      </c>
      <c r="G47" s="45">
        <v>20</v>
      </c>
      <c r="H47" s="44">
        <f t="shared" si="21"/>
        <v>1.9</v>
      </c>
      <c r="I47" s="27"/>
      <c r="J47" s="46">
        <v>30</v>
      </c>
      <c r="K47" s="34">
        <f t="shared" si="25"/>
        <v>53</v>
      </c>
      <c r="L47" s="42">
        <v>33</v>
      </c>
      <c r="M47" s="45">
        <v>20</v>
      </c>
      <c r="N47" s="44">
        <f t="shared" si="22"/>
        <v>1.7666666666666666</v>
      </c>
      <c r="O47" s="27"/>
      <c r="P47" s="177"/>
      <c r="Q47" s="136">
        <f t="shared" si="19"/>
        <v>4</v>
      </c>
      <c r="R47" s="137">
        <f t="shared" si="20"/>
        <v>4</v>
      </c>
      <c r="S47" s="222">
        <f t="shared" si="23"/>
        <v>0</v>
      </c>
    </row>
    <row r="48" spans="1:19" ht="14.1" customHeight="1" x14ac:dyDescent="0.15">
      <c r="A48" s="258">
        <v>2</v>
      </c>
      <c r="B48" s="40" t="s">
        <v>357</v>
      </c>
      <c r="C48" s="39" t="s">
        <v>356</v>
      </c>
      <c r="D48" s="30">
        <v>60</v>
      </c>
      <c r="E48" s="34">
        <f t="shared" si="24"/>
        <v>239</v>
      </c>
      <c r="F48" s="25">
        <v>109</v>
      </c>
      <c r="G48" s="29">
        <v>130</v>
      </c>
      <c r="H48" s="28">
        <f t="shared" si="21"/>
        <v>3.9833333333333334</v>
      </c>
      <c r="I48" s="18"/>
      <c r="J48" s="30">
        <v>60</v>
      </c>
      <c r="K48" s="34">
        <f t="shared" si="25"/>
        <v>259</v>
      </c>
      <c r="L48" s="25">
        <v>123</v>
      </c>
      <c r="M48" s="29">
        <v>136</v>
      </c>
      <c r="N48" s="28">
        <f t="shared" si="22"/>
        <v>4.3166666666666664</v>
      </c>
      <c r="O48" s="18"/>
      <c r="P48" s="178"/>
      <c r="Q48" s="134">
        <f t="shared" si="19"/>
        <v>-20</v>
      </c>
      <c r="R48" s="135">
        <f t="shared" si="20"/>
        <v>-14</v>
      </c>
      <c r="S48" s="221">
        <f t="shared" si="23"/>
        <v>-6</v>
      </c>
    </row>
    <row r="49" spans="1:19" ht="14.1" customHeight="1" x14ac:dyDescent="0.15">
      <c r="A49" s="257" t="s">
        <v>53</v>
      </c>
      <c r="B49" s="87" t="s">
        <v>5</v>
      </c>
      <c r="C49" s="86" t="s">
        <v>355</v>
      </c>
      <c r="D49" s="85">
        <f>SUM(D41:D48)</f>
        <v>400</v>
      </c>
      <c r="E49" s="82">
        <f>F49+G49</f>
        <v>894</v>
      </c>
      <c r="F49" s="81">
        <f>SUM(F41:F48)</f>
        <v>415</v>
      </c>
      <c r="G49" s="83">
        <f>SUM(G41:G48)</f>
        <v>479</v>
      </c>
      <c r="H49" s="84">
        <f t="shared" si="21"/>
        <v>2.2349999999999999</v>
      </c>
      <c r="I49" s="190">
        <f t="shared" si="6"/>
        <v>0.46420581655480986</v>
      </c>
      <c r="J49" s="85">
        <f>SUM(J41:J48)</f>
        <v>400</v>
      </c>
      <c r="K49" s="82">
        <f>L49+M49</f>
        <v>932</v>
      </c>
      <c r="L49" s="81">
        <f>SUM(L41:L48)</f>
        <v>412</v>
      </c>
      <c r="M49" s="83">
        <f>SUM(M41:M48)</f>
        <v>520</v>
      </c>
      <c r="N49" s="84">
        <f t="shared" si="22"/>
        <v>2.33</v>
      </c>
      <c r="O49" s="190">
        <f t="shared" si="7"/>
        <v>0.44206008583690987</v>
      </c>
      <c r="P49" s="154">
        <f>D49-J49</f>
        <v>0</v>
      </c>
      <c r="Q49" s="155">
        <f t="shared" si="19"/>
        <v>-38</v>
      </c>
      <c r="R49" s="156">
        <f t="shared" si="20"/>
        <v>3</v>
      </c>
      <c r="S49" s="228">
        <f t="shared" si="23"/>
        <v>-41</v>
      </c>
    </row>
    <row r="50" spans="1:19" ht="14.1" customHeight="1" x14ac:dyDescent="0.15">
      <c r="A50" s="259">
        <v>2</v>
      </c>
      <c r="B50" s="32" t="s">
        <v>352</v>
      </c>
      <c r="C50" s="31" t="s">
        <v>354</v>
      </c>
      <c r="D50" s="46">
        <v>40</v>
      </c>
      <c r="E50" s="53">
        <f>SUM(F50:G50)</f>
        <v>41</v>
      </c>
      <c r="F50" s="52">
        <v>11</v>
      </c>
      <c r="G50" s="55">
        <v>30</v>
      </c>
      <c r="H50" s="69">
        <f t="shared" si="21"/>
        <v>1.0249999999999999</v>
      </c>
      <c r="I50" s="27"/>
      <c r="J50" s="72">
        <v>40</v>
      </c>
      <c r="K50" s="53">
        <f>SUM(L50:M50)</f>
        <v>32</v>
      </c>
      <c r="L50" s="52">
        <v>11</v>
      </c>
      <c r="M50" s="55">
        <v>21</v>
      </c>
      <c r="N50" s="69">
        <f t="shared" si="22"/>
        <v>0.8</v>
      </c>
      <c r="O50" s="27"/>
      <c r="P50" s="176"/>
      <c r="Q50" s="136">
        <f t="shared" si="19"/>
        <v>9</v>
      </c>
      <c r="R50" s="137">
        <f t="shared" si="20"/>
        <v>0</v>
      </c>
      <c r="S50" s="222">
        <f t="shared" si="23"/>
        <v>9</v>
      </c>
    </row>
    <row r="51" spans="1:19" ht="14.1" customHeight="1" x14ac:dyDescent="0.15">
      <c r="A51" s="258">
        <v>2</v>
      </c>
      <c r="B51" s="40" t="s">
        <v>352</v>
      </c>
      <c r="C51" s="31" t="s">
        <v>353</v>
      </c>
      <c r="D51" s="30">
        <v>40</v>
      </c>
      <c r="E51" s="16">
        <f>SUM(F51:G51)</f>
        <v>34</v>
      </c>
      <c r="F51" s="15">
        <v>17</v>
      </c>
      <c r="G51" s="20">
        <v>17</v>
      </c>
      <c r="H51" s="19">
        <f t="shared" si="21"/>
        <v>0.85</v>
      </c>
      <c r="I51" s="18"/>
      <c r="J51" s="22">
        <v>40</v>
      </c>
      <c r="K51" s="16">
        <f>SUM(L51:M51)</f>
        <v>34</v>
      </c>
      <c r="L51" s="15">
        <v>23</v>
      </c>
      <c r="M51" s="20">
        <v>11</v>
      </c>
      <c r="N51" s="19">
        <f t="shared" si="22"/>
        <v>0.85</v>
      </c>
      <c r="O51" s="18"/>
      <c r="P51" s="178"/>
      <c r="Q51" s="134">
        <f t="shared" si="19"/>
        <v>0</v>
      </c>
      <c r="R51" s="135">
        <f t="shared" si="20"/>
        <v>-6</v>
      </c>
      <c r="S51" s="221">
        <f t="shared" si="23"/>
        <v>6</v>
      </c>
    </row>
    <row r="52" spans="1:19" ht="14.1" customHeight="1" x14ac:dyDescent="0.15">
      <c r="A52" s="257" t="s">
        <v>53</v>
      </c>
      <c r="B52" s="87" t="s">
        <v>352</v>
      </c>
      <c r="C52" s="86" t="s">
        <v>54</v>
      </c>
      <c r="D52" s="85">
        <f>SUM(D50:D51)</f>
        <v>80</v>
      </c>
      <c r="E52" s="82">
        <f>SUM(E50:E51)</f>
        <v>75</v>
      </c>
      <c r="F52" s="81">
        <f>SUM(F50:F51)</f>
        <v>28</v>
      </c>
      <c r="G52" s="83">
        <f>SUM(G50:G51)</f>
        <v>47</v>
      </c>
      <c r="H52" s="84">
        <f>E52/D52</f>
        <v>0.9375</v>
      </c>
      <c r="I52" s="190">
        <f t="shared" si="6"/>
        <v>0.37333333333333335</v>
      </c>
      <c r="J52" s="85">
        <f>SUM(J50:J51)</f>
        <v>80</v>
      </c>
      <c r="K52" s="82">
        <f>SUM(K50:K51)</f>
        <v>66</v>
      </c>
      <c r="L52" s="81">
        <f>SUM(L50:L51)</f>
        <v>34</v>
      </c>
      <c r="M52" s="83">
        <f>SUM(M50:M51)</f>
        <v>32</v>
      </c>
      <c r="N52" s="84">
        <f>K52/J52</f>
        <v>0.82499999999999996</v>
      </c>
      <c r="O52" s="190">
        <f t="shared" si="7"/>
        <v>0.51515151515151514</v>
      </c>
      <c r="P52" s="154">
        <f>D52-J52</f>
        <v>0</v>
      </c>
      <c r="Q52" s="155">
        <f t="shared" si="19"/>
        <v>9</v>
      </c>
      <c r="R52" s="156">
        <f t="shared" si="20"/>
        <v>-6</v>
      </c>
      <c r="S52" s="228">
        <f t="shared" si="23"/>
        <v>15</v>
      </c>
    </row>
    <row r="53" spans="1:19" ht="14.1" customHeight="1" x14ac:dyDescent="0.15">
      <c r="A53" s="258">
        <v>2</v>
      </c>
      <c r="B53" s="24" t="s">
        <v>347</v>
      </c>
      <c r="C53" s="39" t="s">
        <v>351</v>
      </c>
      <c r="D53" s="50">
        <v>70</v>
      </c>
      <c r="E53" s="58">
        <f>SUM(F53:G53)</f>
        <v>46</v>
      </c>
      <c r="F53" s="57">
        <v>46</v>
      </c>
      <c r="G53" s="26"/>
      <c r="H53" s="54">
        <f t="shared" si="21"/>
        <v>0.65714285714285714</v>
      </c>
      <c r="I53" s="27"/>
      <c r="J53" s="50">
        <v>70</v>
      </c>
      <c r="K53" s="58">
        <f>SUM(L53:M53)</f>
        <v>48</v>
      </c>
      <c r="L53" s="57">
        <v>48</v>
      </c>
      <c r="M53" s="26"/>
      <c r="N53" s="54">
        <f t="shared" si="22"/>
        <v>0.68571428571428572</v>
      </c>
      <c r="O53" s="27"/>
      <c r="P53" s="138"/>
      <c r="Q53" s="152">
        <f t="shared" ref="Q53" si="27">E53-K53</f>
        <v>-2</v>
      </c>
      <c r="R53" s="153">
        <f t="shared" ref="R53" si="28">F53-L53</f>
        <v>-2</v>
      </c>
      <c r="S53" s="227"/>
    </row>
    <row r="54" spans="1:19" ht="14.1" customHeight="1" x14ac:dyDescent="0.15">
      <c r="A54" s="258">
        <v>2</v>
      </c>
      <c r="B54" s="24" t="s">
        <v>347</v>
      </c>
      <c r="C54" s="39" t="s">
        <v>350</v>
      </c>
      <c r="D54" s="50"/>
      <c r="E54" s="58"/>
      <c r="F54" s="57"/>
      <c r="G54" s="26"/>
      <c r="H54" s="49"/>
      <c r="I54" s="27"/>
      <c r="J54" s="50"/>
      <c r="K54" s="58"/>
      <c r="L54" s="57"/>
      <c r="M54" s="26"/>
      <c r="N54" s="49"/>
      <c r="O54" s="27"/>
      <c r="P54" s="141"/>
      <c r="Q54" s="139"/>
      <c r="R54" s="140"/>
      <c r="S54" s="223"/>
    </row>
    <row r="55" spans="1:19" ht="14.1" customHeight="1" x14ac:dyDescent="0.15">
      <c r="A55" s="258">
        <v>2</v>
      </c>
      <c r="B55" s="24" t="s">
        <v>347</v>
      </c>
      <c r="C55" s="39" t="s">
        <v>349</v>
      </c>
      <c r="D55" s="46">
        <v>152</v>
      </c>
      <c r="E55" s="43">
        <f>SUM(F55:G55)</f>
        <v>384</v>
      </c>
      <c r="F55" s="42">
        <v>148</v>
      </c>
      <c r="G55" s="45">
        <v>236</v>
      </c>
      <c r="H55" s="44">
        <f t="shared" si="21"/>
        <v>2.5263157894736841</v>
      </c>
      <c r="I55" s="27"/>
      <c r="J55" s="46">
        <v>152</v>
      </c>
      <c r="K55" s="43">
        <f>SUM(L55:M55)</f>
        <v>469</v>
      </c>
      <c r="L55" s="42">
        <v>155</v>
      </c>
      <c r="M55" s="45">
        <v>314</v>
      </c>
      <c r="N55" s="44">
        <f t="shared" si="22"/>
        <v>3.0855263157894739</v>
      </c>
      <c r="O55" s="27"/>
      <c r="P55" s="141"/>
      <c r="Q55" s="136">
        <f t="shared" ref="Q55" si="29">E55-K55</f>
        <v>-85</v>
      </c>
      <c r="R55" s="137">
        <f t="shared" ref="R55" si="30">F55-L55</f>
        <v>-7</v>
      </c>
      <c r="S55" s="222">
        <f t="shared" ref="S55" si="31">G55-M55</f>
        <v>-78</v>
      </c>
    </row>
    <row r="56" spans="1:19" ht="14.1" customHeight="1" x14ac:dyDescent="0.15">
      <c r="A56" s="258">
        <v>2</v>
      </c>
      <c r="B56" s="24" t="s">
        <v>347</v>
      </c>
      <c r="C56" s="39" t="s">
        <v>324</v>
      </c>
      <c r="D56" s="50"/>
      <c r="E56" s="58"/>
      <c r="F56" s="57"/>
      <c r="G56" s="26"/>
      <c r="H56" s="49"/>
      <c r="I56" s="27"/>
      <c r="J56" s="50"/>
      <c r="K56" s="58"/>
      <c r="L56" s="57"/>
      <c r="M56" s="26"/>
      <c r="N56" s="49"/>
      <c r="O56" s="27"/>
      <c r="P56" s="141"/>
      <c r="Q56" s="139"/>
      <c r="R56" s="140"/>
      <c r="S56" s="223"/>
    </row>
    <row r="57" spans="1:19" ht="14.1" customHeight="1" x14ac:dyDescent="0.15">
      <c r="A57" s="259">
        <v>2</v>
      </c>
      <c r="B57" s="24" t="s">
        <v>347</v>
      </c>
      <c r="C57" s="31" t="s">
        <v>120</v>
      </c>
      <c r="D57" s="50"/>
      <c r="E57" s="58"/>
      <c r="F57" s="57"/>
      <c r="G57" s="26"/>
      <c r="H57" s="49"/>
      <c r="I57" s="27"/>
      <c r="J57" s="50"/>
      <c r="K57" s="58"/>
      <c r="L57" s="57"/>
      <c r="M57" s="26"/>
      <c r="N57" s="49"/>
      <c r="O57" s="27"/>
      <c r="P57" s="141"/>
      <c r="Q57" s="139"/>
      <c r="R57" s="140"/>
      <c r="S57" s="223"/>
    </row>
    <row r="58" spans="1:19" ht="14.1" customHeight="1" x14ac:dyDescent="0.15">
      <c r="A58" s="259">
        <v>2</v>
      </c>
      <c r="B58" s="24" t="s">
        <v>347</v>
      </c>
      <c r="C58" s="31" t="s">
        <v>348</v>
      </c>
      <c r="D58" s="50"/>
      <c r="E58" s="58"/>
      <c r="F58" s="57"/>
      <c r="G58" s="26"/>
      <c r="H58" s="49"/>
      <c r="I58" s="27"/>
      <c r="J58" s="50"/>
      <c r="K58" s="58"/>
      <c r="L58" s="57"/>
      <c r="M58" s="26"/>
      <c r="N58" s="49"/>
      <c r="O58" s="27"/>
      <c r="P58" s="141"/>
      <c r="Q58" s="139"/>
      <c r="R58" s="140"/>
      <c r="S58" s="223"/>
    </row>
    <row r="59" spans="1:19" ht="14.1" customHeight="1" x14ac:dyDescent="0.15">
      <c r="A59" s="259">
        <v>2</v>
      </c>
      <c r="B59" s="24" t="s">
        <v>347</v>
      </c>
      <c r="C59" s="31" t="s">
        <v>346</v>
      </c>
      <c r="D59" s="48"/>
      <c r="E59" s="62"/>
      <c r="F59" s="61"/>
      <c r="G59" s="17"/>
      <c r="H59" s="47"/>
      <c r="I59" s="18"/>
      <c r="J59" s="48"/>
      <c r="K59" s="62"/>
      <c r="L59" s="61"/>
      <c r="M59" s="17"/>
      <c r="N59" s="47"/>
      <c r="O59" s="18"/>
      <c r="P59" s="142"/>
      <c r="Q59" s="143"/>
      <c r="R59" s="144"/>
      <c r="S59" s="224"/>
    </row>
    <row r="60" spans="1:19" ht="14.1" customHeight="1" x14ac:dyDescent="0.15">
      <c r="A60" s="257" t="s">
        <v>53</v>
      </c>
      <c r="B60" s="87" t="s">
        <v>345</v>
      </c>
      <c r="C60" s="86" t="s">
        <v>54</v>
      </c>
      <c r="D60" s="85">
        <f>SUM(D53:D59)</f>
        <v>222</v>
      </c>
      <c r="E60" s="82">
        <f>F60+G60</f>
        <v>430</v>
      </c>
      <c r="F60" s="81">
        <f>SUM(F53:F59)</f>
        <v>194</v>
      </c>
      <c r="G60" s="83">
        <f>SUM(G53:G59)</f>
        <v>236</v>
      </c>
      <c r="H60" s="84">
        <f>E60/D60</f>
        <v>1.9369369369369369</v>
      </c>
      <c r="I60" s="190">
        <f t="shared" si="6"/>
        <v>0.4511627906976744</v>
      </c>
      <c r="J60" s="85">
        <f>SUM(J53:J59)</f>
        <v>222</v>
      </c>
      <c r="K60" s="82">
        <f>L60+M60</f>
        <v>517</v>
      </c>
      <c r="L60" s="81">
        <f>SUM(L53:L59)</f>
        <v>203</v>
      </c>
      <c r="M60" s="83">
        <f>SUM(M53:M59)</f>
        <v>314</v>
      </c>
      <c r="N60" s="84">
        <f>K60/J60</f>
        <v>2.3288288288288288</v>
      </c>
      <c r="O60" s="190">
        <f t="shared" si="7"/>
        <v>0.39264990328820115</v>
      </c>
      <c r="P60" s="154">
        <f>D60-J60</f>
        <v>0</v>
      </c>
      <c r="Q60" s="155">
        <f>E60-K60</f>
        <v>-87</v>
      </c>
      <c r="R60" s="156">
        <f>F60-L60</f>
        <v>-9</v>
      </c>
      <c r="S60" s="228">
        <f>G60-M60</f>
        <v>-78</v>
      </c>
    </row>
    <row r="61" spans="1:19" ht="13.5" customHeight="1" x14ac:dyDescent="0.15">
      <c r="A61" s="259">
        <v>2</v>
      </c>
      <c r="B61" s="32" t="s">
        <v>342</v>
      </c>
      <c r="C61" s="31" t="s">
        <v>161</v>
      </c>
      <c r="D61" s="50">
        <v>189</v>
      </c>
      <c r="E61" s="66">
        <f>SUM(F61:G61)</f>
        <v>203</v>
      </c>
      <c r="F61" s="65">
        <v>122</v>
      </c>
      <c r="G61" s="38">
        <v>81</v>
      </c>
      <c r="H61" s="44"/>
      <c r="I61" s="41"/>
      <c r="J61" s="50">
        <v>178</v>
      </c>
      <c r="K61" s="43">
        <f>SUM(L61:M61)</f>
        <v>180</v>
      </c>
      <c r="L61" s="42">
        <v>94</v>
      </c>
      <c r="M61" s="45">
        <v>86</v>
      </c>
      <c r="N61" s="44"/>
      <c r="O61" s="41"/>
      <c r="P61" s="141"/>
      <c r="Q61" s="136"/>
      <c r="R61" s="137"/>
      <c r="S61" s="222"/>
    </row>
    <row r="62" spans="1:19" ht="14.1" customHeight="1" x14ac:dyDescent="0.15">
      <c r="A62" s="258">
        <v>2</v>
      </c>
      <c r="B62" s="40" t="s">
        <v>342</v>
      </c>
      <c r="C62" s="39" t="s">
        <v>343</v>
      </c>
      <c r="D62" s="50"/>
      <c r="E62" s="58"/>
      <c r="F62" s="57"/>
      <c r="G62" s="26"/>
      <c r="H62" s="49"/>
      <c r="I62" s="27"/>
      <c r="J62" s="50"/>
      <c r="K62" s="58"/>
      <c r="L62" s="57"/>
      <c r="M62" s="26"/>
      <c r="N62" s="49"/>
      <c r="O62" s="27"/>
      <c r="P62" s="141"/>
      <c r="Q62" s="139"/>
      <c r="R62" s="140"/>
      <c r="S62" s="223"/>
    </row>
    <row r="63" spans="1:19" ht="14.1" customHeight="1" x14ac:dyDescent="0.15">
      <c r="A63" s="259">
        <v>2</v>
      </c>
      <c r="B63" s="32" t="s">
        <v>342</v>
      </c>
      <c r="C63" s="39" t="s">
        <v>84</v>
      </c>
      <c r="D63" s="50"/>
      <c r="E63" s="58"/>
      <c r="F63" s="57"/>
      <c r="G63" s="26"/>
      <c r="H63" s="49"/>
      <c r="I63" s="27"/>
      <c r="J63" s="50"/>
      <c r="K63" s="58"/>
      <c r="L63" s="57"/>
      <c r="M63" s="26"/>
      <c r="N63" s="49"/>
      <c r="O63" s="27"/>
      <c r="P63" s="141"/>
      <c r="Q63" s="139"/>
      <c r="R63" s="140"/>
      <c r="S63" s="223"/>
    </row>
    <row r="64" spans="1:19" ht="14.1" customHeight="1" x14ac:dyDescent="0.15">
      <c r="A64" s="260">
        <v>2</v>
      </c>
      <c r="B64" s="40" t="s">
        <v>342</v>
      </c>
      <c r="C64" s="174" t="s">
        <v>445</v>
      </c>
      <c r="D64" s="50"/>
      <c r="E64" s="58"/>
      <c r="F64" s="57"/>
      <c r="G64" s="26"/>
      <c r="H64" s="49"/>
      <c r="I64" s="27"/>
      <c r="J64" s="50"/>
      <c r="K64" s="58"/>
      <c r="L64" s="57"/>
      <c r="M64" s="26"/>
      <c r="N64" s="49"/>
      <c r="O64" s="27"/>
      <c r="P64" s="141"/>
      <c r="Q64" s="139"/>
      <c r="R64" s="140"/>
      <c r="S64" s="223"/>
    </row>
    <row r="65" spans="1:19" ht="14.1" customHeight="1" x14ac:dyDescent="0.15">
      <c r="A65" s="259">
        <v>2</v>
      </c>
      <c r="B65" s="32" t="s">
        <v>342</v>
      </c>
      <c r="C65" s="23" t="s">
        <v>344</v>
      </c>
      <c r="D65" s="50"/>
      <c r="E65" s="62"/>
      <c r="F65" s="61"/>
      <c r="G65" s="17"/>
      <c r="H65" s="49"/>
      <c r="I65" s="27"/>
      <c r="J65" s="50"/>
      <c r="K65" s="58"/>
      <c r="L65" s="57"/>
      <c r="M65" s="26"/>
      <c r="N65" s="49"/>
      <c r="O65" s="27"/>
      <c r="P65" s="141"/>
      <c r="Q65" s="139"/>
      <c r="R65" s="140"/>
      <c r="S65" s="223"/>
    </row>
    <row r="66" spans="1:19" ht="14.1" customHeight="1" x14ac:dyDescent="0.15">
      <c r="A66" s="257" t="s">
        <v>53</v>
      </c>
      <c r="B66" s="87" t="s">
        <v>341</v>
      </c>
      <c r="C66" s="86" t="s">
        <v>54</v>
      </c>
      <c r="D66" s="85">
        <f>SUM(D61:D65)</f>
        <v>189</v>
      </c>
      <c r="E66" s="82">
        <f>F66+G66</f>
        <v>203</v>
      </c>
      <c r="F66" s="81">
        <f>SUM(F61:F65)</f>
        <v>122</v>
      </c>
      <c r="G66" s="83">
        <f>SUM(G61:G65)</f>
        <v>81</v>
      </c>
      <c r="H66" s="84">
        <f>E66/D66</f>
        <v>1.0740740740740742</v>
      </c>
      <c r="I66" s="190">
        <f t="shared" si="6"/>
        <v>0.60098522167487689</v>
      </c>
      <c r="J66" s="85">
        <f>SUM(J61:J65)</f>
        <v>178</v>
      </c>
      <c r="K66" s="82">
        <f>L66+M66</f>
        <v>180</v>
      </c>
      <c r="L66" s="81">
        <f>SUM(L61:L65)</f>
        <v>94</v>
      </c>
      <c r="M66" s="83">
        <f>SUM(M61:M65)</f>
        <v>86</v>
      </c>
      <c r="N66" s="84">
        <f>K66/J66</f>
        <v>1.0112359550561798</v>
      </c>
      <c r="O66" s="190">
        <f t="shared" si="7"/>
        <v>0.52222222222222225</v>
      </c>
      <c r="P66" s="154">
        <f>D66-J66</f>
        <v>11</v>
      </c>
      <c r="Q66" s="155">
        <f>E66-K66</f>
        <v>23</v>
      </c>
      <c r="R66" s="156">
        <f>F66-L66</f>
        <v>28</v>
      </c>
      <c r="S66" s="228">
        <f>G66-M66</f>
        <v>-5</v>
      </c>
    </row>
    <row r="67" spans="1:19" ht="14.1" customHeight="1" x14ac:dyDescent="0.15">
      <c r="A67" s="256">
        <v>2</v>
      </c>
      <c r="B67" s="24" t="s">
        <v>31</v>
      </c>
      <c r="C67" s="23" t="s">
        <v>177</v>
      </c>
      <c r="D67" s="56">
        <v>300</v>
      </c>
      <c r="E67" s="66">
        <f t="shared" ref="E67" si="32">SUM(F67:G67)</f>
        <v>456</v>
      </c>
      <c r="F67" s="65">
        <v>192</v>
      </c>
      <c r="G67" s="38">
        <v>264</v>
      </c>
      <c r="H67" s="54"/>
      <c r="I67" s="41"/>
      <c r="J67" s="56">
        <v>300</v>
      </c>
      <c r="K67" s="66">
        <f>SUM(L67:M67)</f>
        <v>483</v>
      </c>
      <c r="L67" s="65">
        <v>234</v>
      </c>
      <c r="M67" s="38">
        <v>249</v>
      </c>
      <c r="N67" s="54"/>
      <c r="O67" s="41"/>
      <c r="P67" s="138"/>
      <c r="Q67" s="152"/>
      <c r="R67" s="153"/>
      <c r="S67" s="227"/>
    </row>
    <row r="68" spans="1:19" ht="14.1" customHeight="1" x14ac:dyDescent="0.15">
      <c r="A68" s="258">
        <v>2</v>
      </c>
      <c r="B68" s="40" t="s">
        <v>31</v>
      </c>
      <c r="C68" s="39" t="s">
        <v>236</v>
      </c>
      <c r="D68" s="50"/>
      <c r="E68" s="58"/>
      <c r="F68" s="57"/>
      <c r="G68" s="26"/>
      <c r="H68" s="49"/>
      <c r="I68" s="27"/>
      <c r="J68" s="50"/>
      <c r="K68" s="58"/>
      <c r="L68" s="57"/>
      <c r="M68" s="26"/>
      <c r="N68" s="49"/>
      <c r="O68" s="27"/>
      <c r="P68" s="141"/>
      <c r="Q68" s="139"/>
      <c r="R68" s="140"/>
      <c r="S68" s="223"/>
    </row>
    <row r="69" spans="1:19" ht="14.1" customHeight="1" x14ac:dyDescent="0.15">
      <c r="A69" s="258">
        <v>2</v>
      </c>
      <c r="B69" s="40" t="s">
        <v>31</v>
      </c>
      <c r="C69" s="39" t="s">
        <v>339</v>
      </c>
      <c r="D69" s="50"/>
      <c r="E69" s="58"/>
      <c r="F69" s="57"/>
      <c r="G69" s="26"/>
      <c r="H69" s="49"/>
      <c r="I69" s="27"/>
      <c r="J69" s="50"/>
      <c r="K69" s="58"/>
      <c r="L69" s="57"/>
      <c r="M69" s="26"/>
      <c r="N69" s="49"/>
      <c r="O69" s="27"/>
      <c r="P69" s="141"/>
      <c r="Q69" s="139"/>
      <c r="R69" s="140"/>
      <c r="S69" s="223"/>
    </row>
    <row r="70" spans="1:19" ht="14.1" customHeight="1" x14ac:dyDescent="0.15">
      <c r="A70" s="256">
        <v>2</v>
      </c>
      <c r="B70" s="40" t="s">
        <v>31</v>
      </c>
      <c r="C70" s="23" t="s">
        <v>340</v>
      </c>
      <c r="D70" s="50"/>
      <c r="E70" s="58"/>
      <c r="F70" s="57"/>
      <c r="G70" s="26"/>
      <c r="H70" s="49"/>
      <c r="I70" s="27"/>
      <c r="J70" s="50"/>
      <c r="K70" s="58"/>
      <c r="L70" s="57"/>
      <c r="M70" s="26"/>
      <c r="N70" s="49"/>
      <c r="O70" s="27"/>
      <c r="P70" s="141"/>
      <c r="Q70" s="139"/>
      <c r="R70" s="140"/>
      <c r="S70" s="223"/>
    </row>
    <row r="71" spans="1:19" ht="14.1" customHeight="1" x14ac:dyDescent="0.15">
      <c r="A71" s="258">
        <v>2</v>
      </c>
      <c r="B71" s="40" t="s">
        <v>31</v>
      </c>
      <c r="C71" s="39" t="s">
        <v>262</v>
      </c>
      <c r="D71" s="50"/>
      <c r="E71" s="58"/>
      <c r="F71" s="57"/>
      <c r="G71" s="26"/>
      <c r="H71" s="49"/>
      <c r="I71" s="27"/>
      <c r="J71" s="50"/>
      <c r="K71" s="58"/>
      <c r="L71" s="57"/>
      <c r="M71" s="26"/>
      <c r="N71" s="49"/>
      <c r="O71" s="27"/>
      <c r="P71" s="141"/>
      <c r="Q71" s="139"/>
      <c r="R71" s="140"/>
      <c r="S71" s="223"/>
    </row>
    <row r="72" spans="1:19" ht="14.1" customHeight="1" x14ac:dyDescent="0.15">
      <c r="A72" s="258">
        <v>2</v>
      </c>
      <c r="B72" s="32" t="s">
        <v>31</v>
      </c>
      <c r="C72" s="31" t="s">
        <v>175</v>
      </c>
      <c r="D72" s="50"/>
      <c r="E72" s="58"/>
      <c r="F72" s="57"/>
      <c r="G72" s="26"/>
      <c r="H72" s="49"/>
      <c r="I72" s="27"/>
      <c r="J72" s="50"/>
      <c r="K72" s="58"/>
      <c r="L72" s="57"/>
      <c r="M72" s="26"/>
      <c r="N72" s="49"/>
      <c r="O72" s="27"/>
      <c r="P72" s="141"/>
      <c r="Q72" s="139"/>
      <c r="R72" s="140"/>
      <c r="S72" s="223"/>
    </row>
    <row r="73" spans="1:19" ht="14.1" customHeight="1" x14ac:dyDescent="0.15">
      <c r="A73" s="258">
        <v>2</v>
      </c>
      <c r="B73" s="32" t="s">
        <v>31</v>
      </c>
      <c r="C73" s="31" t="s">
        <v>338</v>
      </c>
      <c r="D73" s="50"/>
      <c r="E73" s="58"/>
      <c r="F73" s="57"/>
      <c r="G73" s="26"/>
      <c r="H73" s="49"/>
      <c r="I73" s="27"/>
      <c r="J73" s="50"/>
      <c r="K73" s="58"/>
      <c r="L73" s="57"/>
      <c r="M73" s="26"/>
      <c r="N73" s="49"/>
      <c r="O73" s="27"/>
      <c r="P73" s="141"/>
      <c r="Q73" s="139"/>
      <c r="R73" s="140"/>
      <c r="S73" s="223"/>
    </row>
    <row r="74" spans="1:19" ht="14.1" customHeight="1" x14ac:dyDescent="0.15">
      <c r="A74" s="258">
        <v>2</v>
      </c>
      <c r="B74" s="40" t="s">
        <v>31</v>
      </c>
      <c r="C74" s="39" t="s">
        <v>249</v>
      </c>
      <c r="D74" s="50"/>
      <c r="E74" s="58"/>
      <c r="F74" s="57"/>
      <c r="G74" s="26"/>
      <c r="H74" s="49"/>
      <c r="I74" s="27"/>
      <c r="J74" s="50"/>
      <c r="K74" s="58"/>
      <c r="L74" s="57"/>
      <c r="M74" s="26"/>
      <c r="N74" s="49"/>
      <c r="O74" s="27"/>
      <c r="P74" s="141"/>
      <c r="Q74" s="139"/>
      <c r="R74" s="140"/>
      <c r="S74" s="223"/>
    </row>
    <row r="75" spans="1:19" ht="14.1" customHeight="1" x14ac:dyDescent="0.15">
      <c r="A75" s="258">
        <v>2</v>
      </c>
      <c r="B75" s="40" t="s">
        <v>31</v>
      </c>
      <c r="C75" s="39" t="s">
        <v>337</v>
      </c>
      <c r="D75" s="48"/>
      <c r="E75" s="62"/>
      <c r="F75" s="61"/>
      <c r="G75" s="17"/>
      <c r="H75" s="47"/>
      <c r="I75" s="18"/>
      <c r="J75" s="48"/>
      <c r="K75" s="62"/>
      <c r="L75" s="61"/>
      <c r="M75" s="17"/>
      <c r="N75" s="47"/>
      <c r="O75" s="18"/>
      <c r="P75" s="142"/>
      <c r="Q75" s="143"/>
      <c r="R75" s="144"/>
      <c r="S75" s="224"/>
    </row>
    <row r="76" spans="1:19" ht="14.1" customHeight="1" x14ac:dyDescent="0.15">
      <c r="A76" s="257" t="s">
        <v>53</v>
      </c>
      <c r="B76" s="87" t="s">
        <v>336</v>
      </c>
      <c r="C76" s="86" t="s">
        <v>54</v>
      </c>
      <c r="D76" s="85">
        <f>SUM(D67:D75)</f>
        <v>300</v>
      </c>
      <c r="E76" s="82">
        <f>F76+G76</f>
        <v>456</v>
      </c>
      <c r="F76" s="81">
        <f>SUM(F67:F75)</f>
        <v>192</v>
      </c>
      <c r="G76" s="83">
        <f>SUM(G67:G75)</f>
        <v>264</v>
      </c>
      <c r="H76" s="84">
        <f>E76/D76</f>
        <v>1.52</v>
      </c>
      <c r="I76" s="190">
        <f t="shared" ref="I76:I133" si="33">F76/E76</f>
        <v>0.42105263157894735</v>
      </c>
      <c r="J76" s="85">
        <f>SUM(J67:J75)</f>
        <v>300</v>
      </c>
      <c r="K76" s="82">
        <f>L76+M76</f>
        <v>483</v>
      </c>
      <c r="L76" s="81">
        <f>SUM(L67:L75)</f>
        <v>234</v>
      </c>
      <c r="M76" s="83">
        <f>SUM(M67:M75)</f>
        <v>249</v>
      </c>
      <c r="N76" s="84">
        <f>K76/J76</f>
        <v>1.61</v>
      </c>
      <c r="O76" s="190">
        <f t="shared" ref="O76:O133" si="34">L76/K76</f>
        <v>0.48447204968944102</v>
      </c>
      <c r="P76" s="154">
        <f>D76-J76</f>
        <v>0</v>
      </c>
      <c r="Q76" s="155">
        <f>E76-K76</f>
        <v>-27</v>
      </c>
      <c r="R76" s="156">
        <f>F76-L76</f>
        <v>-42</v>
      </c>
      <c r="S76" s="228">
        <f>G76-M76</f>
        <v>15</v>
      </c>
    </row>
    <row r="77" spans="1:19" ht="14.1" customHeight="1" x14ac:dyDescent="0.15">
      <c r="A77" s="256">
        <v>2</v>
      </c>
      <c r="B77" s="24" t="s">
        <v>40</v>
      </c>
      <c r="C77" s="23" t="s">
        <v>335</v>
      </c>
      <c r="D77" s="56">
        <v>49</v>
      </c>
      <c r="E77" s="89">
        <f>F77+G77</f>
        <v>36</v>
      </c>
      <c r="F77" s="57">
        <v>36</v>
      </c>
      <c r="G77" s="26"/>
      <c r="H77" s="49"/>
      <c r="I77" s="41"/>
      <c r="J77" s="56">
        <v>45</v>
      </c>
      <c r="K77" s="89">
        <f>L77+M77</f>
        <v>27</v>
      </c>
      <c r="L77" s="57">
        <v>27</v>
      </c>
      <c r="M77" s="26"/>
      <c r="N77" s="49"/>
      <c r="O77" s="41"/>
      <c r="P77" s="138"/>
      <c r="Q77" s="157">
        <f t="shared" ref="Q77:S82" si="35">E77-K77</f>
        <v>9</v>
      </c>
      <c r="R77" s="158">
        <f t="shared" si="35"/>
        <v>9</v>
      </c>
      <c r="S77" s="229">
        <f t="shared" si="35"/>
        <v>0</v>
      </c>
    </row>
    <row r="78" spans="1:19" ht="14.1" customHeight="1" x14ac:dyDescent="0.15">
      <c r="A78" s="257" t="s">
        <v>53</v>
      </c>
      <c r="B78" s="87" t="s">
        <v>40</v>
      </c>
      <c r="C78" s="86" t="s">
        <v>54</v>
      </c>
      <c r="D78" s="85">
        <f>SUM(D77)</f>
        <v>49</v>
      </c>
      <c r="E78" s="82">
        <f>F78+G78</f>
        <v>36</v>
      </c>
      <c r="F78" s="81">
        <f>SUM(F77)</f>
        <v>36</v>
      </c>
      <c r="G78" s="83">
        <f>SUM(G77)</f>
        <v>0</v>
      </c>
      <c r="H78" s="84">
        <f>E78/D78</f>
        <v>0.73469387755102045</v>
      </c>
      <c r="I78" s="190">
        <f t="shared" si="33"/>
        <v>1</v>
      </c>
      <c r="J78" s="85">
        <f>SUM(J77)</f>
        <v>45</v>
      </c>
      <c r="K78" s="82">
        <f>L78+M78</f>
        <v>27</v>
      </c>
      <c r="L78" s="81">
        <f>SUM(L77)</f>
        <v>27</v>
      </c>
      <c r="M78" s="83">
        <f>SUM(M77)</f>
        <v>0</v>
      </c>
      <c r="N78" s="84">
        <f>K78/J78</f>
        <v>0.6</v>
      </c>
      <c r="O78" s="190">
        <f t="shared" si="34"/>
        <v>1</v>
      </c>
      <c r="P78" s="154">
        <f>D78-J78</f>
        <v>4</v>
      </c>
      <c r="Q78" s="155">
        <f t="shared" si="35"/>
        <v>9</v>
      </c>
      <c r="R78" s="156">
        <f t="shared" si="35"/>
        <v>9</v>
      </c>
      <c r="S78" s="228">
        <f t="shared" si="35"/>
        <v>0</v>
      </c>
    </row>
    <row r="79" spans="1:19" ht="14.1" customHeight="1" x14ac:dyDescent="0.15">
      <c r="A79" s="256">
        <v>2</v>
      </c>
      <c r="B79" s="24" t="s">
        <v>333</v>
      </c>
      <c r="C79" s="23" t="s">
        <v>334</v>
      </c>
      <c r="D79" s="37">
        <v>35</v>
      </c>
      <c r="E79" s="34">
        <f>SUM(F79:G79)</f>
        <v>374</v>
      </c>
      <c r="F79" s="33">
        <v>35</v>
      </c>
      <c r="G79" s="36">
        <v>339</v>
      </c>
      <c r="H79" s="35">
        <f>E79/D79</f>
        <v>10.685714285714285</v>
      </c>
      <c r="I79" s="41"/>
      <c r="J79" s="37">
        <v>35</v>
      </c>
      <c r="K79" s="34">
        <f>SUM(L79:M79)</f>
        <v>400</v>
      </c>
      <c r="L79" s="33">
        <v>40</v>
      </c>
      <c r="M79" s="36">
        <v>360</v>
      </c>
      <c r="N79" s="35">
        <f>K79/J79</f>
        <v>11.428571428571429</v>
      </c>
      <c r="O79" s="41"/>
      <c r="P79" s="138"/>
      <c r="Q79" s="132">
        <f t="shared" si="35"/>
        <v>-26</v>
      </c>
      <c r="R79" s="133">
        <f t="shared" si="35"/>
        <v>-5</v>
      </c>
      <c r="S79" s="220">
        <f t="shared" si="35"/>
        <v>-21</v>
      </c>
    </row>
    <row r="80" spans="1:19" ht="14.1" customHeight="1" x14ac:dyDescent="0.15">
      <c r="A80" s="256">
        <v>2</v>
      </c>
      <c r="B80" s="24" t="s">
        <v>333</v>
      </c>
      <c r="C80" s="23" t="s">
        <v>202</v>
      </c>
      <c r="D80" s="37">
        <v>90</v>
      </c>
      <c r="E80" s="34">
        <f>SUM(F80:G80)</f>
        <v>31</v>
      </c>
      <c r="F80" s="33">
        <v>16</v>
      </c>
      <c r="G80" s="36">
        <v>15</v>
      </c>
      <c r="H80" s="35">
        <f>E80/D80</f>
        <v>0.34444444444444444</v>
      </c>
      <c r="I80" s="27"/>
      <c r="J80" s="37">
        <v>90</v>
      </c>
      <c r="K80" s="34">
        <f>SUM(L80:M80)</f>
        <v>30</v>
      </c>
      <c r="L80" s="33">
        <v>7</v>
      </c>
      <c r="M80" s="36">
        <v>23</v>
      </c>
      <c r="N80" s="35">
        <f>K80/J80</f>
        <v>0.33333333333333331</v>
      </c>
      <c r="O80" s="27"/>
      <c r="P80" s="141"/>
      <c r="Q80" s="132">
        <f t="shared" si="35"/>
        <v>1</v>
      </c>
      <c r="R80" s="133">
        <f t="shared" si="35"/>
        <v>9</v>
      </c>
      <c r="S80" s="220">
        <f t="shared" si="35"/>
        <v>-8</v>
      </c>
    </row>
    <row r="81" spans="1:19" ht="14.1" customHeight="1" x14ac:dyDescent="0.15">
      <c r="A81" s="259">
        <v>2</v>
      </c>
      <c r="B81" s="32" t="s">
        <v>333</v>
      </c>
      <c r="C81" s="31" t="s">
        <v>332</v>
      </c>
      <c r="D81" s="46">
        <v>30</v>
      </c>
      <c r="E81" s="34">
        <f>SUM(F81:G81)</f>
        <v>26</v>
      </c>
      <c r="F81" s="42">
        <v>26</v>
      </c>
      <c r="G81" s="45"/>
      <c r="H81" s="44">
        <f>E81/D81</f>
        <v>0.8666666666666667</v>
      </c>
      <c r="I81" s="18"/>
      <c r="J81" s="46">
        <v>30</v>
      </c>
      <c r="K81" s="34">
        <f>SUM(L81:M81)</f>
        <v>19</v>
      </c>
      <c r="L81" s="42">
        <v>19</v>
      </c>
      <c r="M81" s="45"/>
      <c r="N81" s="44">
        <f>K81/J81</f>
        <v>0.6333333333333333</v>
      </c>
      <c r="O81" s="18"/>
      <c r="P81" s="142"/>
      <c r="Q81" s="136">
        <f t="shared" si="35"/>
        <v>7</v>
      </c>
      <c r="R81" s="137">
        <f t="shared" si="35"/>
        <v>7</v>
      </c>
      <c r="S81" s="222">
        <f t="shared" si="35"/>
        <v>0</v>
      </c>
    </row>
    <row r="82" spans="1:19" ht="14.1" customHeight="1" x14ac:dyDescent="0.15">
      <c r="A82" s="257" t="s">
        <v>53</v>
      </c>
      <c r="B82" s="87" t="s">
        <v>7</v>
      </c>
      <c r="C82" s="86" t="s">
        <v>54</v>
      </c>
      <c r="D82" s="85">
        <f>SUM(D79:D81)</f>
        <v>155</v>
      </c>
      <c r="E82" s="82">
        <f>F82+G82</f>
        <v>431</v>
      </c>
      <c r="F82" s="81">
        <f>SUM(F79:F81)</f>
        <v>77</v>
      </c>
      <c r="G82" s="83">
        <f>SUM(G79:G81)</f>
        <v>354</v>
      </c>
      <c r="H82" s="84">
        <f>E82/D82</f>
        <v>2.7806451612903227</v>
      </c>
      <c r="I82" s="190">
        <f t="shared" si="33"/>
        <v>0.17865429234338748</v>
      </c>
      <c r="J82" s="85">
        <f>SUM(J79:J81)</f>
        <v>155</v>
      </c>
      <c r="K82" s="82">
        <f>L82+M82</f>
        <v>449</v>
      </c>
      <c r="L82" s="81">
        <f>SUM(L79:L81)</f>
        <v>66</v>
      </c>
      <c r="M82" s="83">
        <f>SUM(M79:M81)</f>
        <v>383</v>
      </c>
      <c r="N82" s="84">
        <f>K82/J82</f>
        <v>2.8967741935483873</v>
      </c>
      <c r="O82" s="190">
        <f t="shared" si="34"/>
        <v>0.14699331848552338</v>
      </c>
      <c r="P82" s="154">
        <f>D82-J82</f>
        <v>0</v>
      </c>
      <c r="Q82" s="155">
        <f t="shared" si="35"/>
        <v>-18</v>
      </c>
      <c r="R82" s="156">
        <f t="shared" si="35"/>
        <v>11</v>
      </c>
      <c r="S82" s="228">
        <f t="shared" si="35"/>
        <v>-29</v>
      </c>
    </row>
    <row r="83" spans="1:19" ht="14.1" customHeight="1" x14ac:dyDescent="0.15">
      <c r="A83" s="256">
        <v>2</v>
      </c>
      <c r="B83" s="24" t="s">
        <v>329</v>
      </c>
      <c r="C83" s="23" t="s">
        <v>331</v>
      </c>
      <c r="D83" s="56">
        <v>210</v>
      </c>
      <c r="E83" s="66">
        <f>SUM(F83:G83)</f>
        <v>192</v>
      </c>
      <c r="F83" s="65">
        <v>88</v>
      </c>
      <c r="G83" s="38">
        <v>104</v>
      </c>
      <c r="H83" s="54"/>
      <c r="I83" s="41"/>
      <c r="J83" s="56">
        <v>210</v>
      </c>
      <c r="K83" s="66">
        <f>SUM(L83:M83)</f>
        <v>269</v>
      </c>
      <c r="L83" s="65">
        <v>100</v>
      </c>
      <c r="M83" s="38">
        <v>169</v>
      </c>
      <c r="N83" s="54"/>
      <c r="O83" s="41"/>
      <c r="P83" s="138"/>
      <c r="Q83" s="152"/>
      <c r="R83" s="153"/>
      <c r="S83" s="227"/>
    </row>
    <row r="84" spans="1:19" ht="14.1" customHeight="1" x14ac:dyDescent="0.15">
      <c r="A84" s="258">
        <v>2</v>
      </c>
      <c r="B84" s="40" t="s">
        <v>328</v>
      </c>
      <c r="C84" s="39" t="s">
        <v>330</v>
      </c>
      <c r="D84" s="50"/>
      <c r="E84" s="58"/>
      <c r="F84" s="57"/>
      <c r="G84" s="26"/>
      <c r="H84" s="49"/>
      <c r="I84" s="27"/>
      <c r="J84" s="50"/>
      <c r="K84" s="58"/>
      <c r="L84" s="57"/>
      <c r="M84" s="26"/>
      <c r="N84" s="49"/>
      <c r="O84" s="27"/>
      <c r="P84" s="141"/>
      <c r="Q84" s="139"/>
      <c r="R84" s="140"/>
      <c r="S84" s="223"/>
    </row>
    <row r="85" spans="1:19" ht="14.1" customHeight="1" x14ac:dyDescent="0.15">
      <c r="A85" s="258">
        <v>3</v>
      </c>
      <c r="B85" s="40" t="s">
        <v>328</v>
      </c>
      <c r="C85" s="39" t="s">
        <v>49</v>
      </c>
      <c r="D85" s="50"/>
      <c r="E85" s="58"/>
      <c r="F85" s="57"/>
      <c r="G85" s="26"/>
      <c r="H85" s="49"/>
      <c r="I85" s="27"/>
      <c r="J85" s="50"/>
      <c r="K85" s="58"/>
      <c r="L85" s="57"/>
      <c r="M85" s="26"/>
      <c r="N85" s="49"/>
      <c r="O85" s="27"/>
      <c r="P85" s="141"/>
      <c r="Q85" s="139"/>
      <c r="R85" s="140"/>
      <c r="S85" s="223"/>
    </row>
    <row r="86" spans="1:19" ht="14.1" customHeight="1" x14ac:dyDescent="0.15">
      <c r="A86" s="257" t="s">
        <v>53</v>
      </c>
      <c r="B86" s="87" t="s">
        <v>328</v>
      </c>
      <c r="C86" s="86" t="s">
        <v>54</v>
      </c>
      <c r="D86" s="85">
        <f>SUM(D83:D85)</f>
        <v>210</v>
      </c>
      <c r="E86" s="82">
        <f>F86+G86</f>
        <v>192</v>
      </c>
      <c r="F86" s="81">
        <f>SUM(F83:F85)</f>
        <v>88</v>
      </c>
      <c r="G86" s="83">
        <f>SUM(G83:G85)</f>
        <v>104</v>
      </c>
      <c r="H86" s="84">
        <f>E86/D86</f>
        <v>0.91428571428571426</v>
      </c>
      <c r="I86" s="190">
        <f t="shared" si="33"/>
        <v>0.45833333333333331</v>
      </c>
      <c r="J86" s="85">
        <f>SUM(J83:J85)</f>
        <v>210</v>
      </c>
      <c r="K86" s="82">
        <f>L86+M86</f>
        <v>269</v>
      </c>
      <c r="L86" s="81">
        <f>SUM(L83:L85)</f>
        <v>100</v>
      </c>
      <c r="M86" s="83">
        <f>SUM(M83:M85)</f>
        <v>169</v>
      </c>
      <c r="N86" s="84">
        <f>K86/J86</f>
        <v>1.2809523809523808</v>
      </c>
      <c r="O86" s="190">
        <f t="shared" si="34"/>
        <v>0.37174721189591076</v>
      </c>
      <c r="P86" s="154">
        <f>D86-J86</f>
        <v>0</v>
      </c>
      <c r="Q86" s="155">
        <f>E86-K86</f>
        <v>-77</v>
      </c>
      <c r="R86" s="156">
        <f>F86-L86</f>
        <v>-12</v>
      </c>
      <c r="S86" s="228">
        <f>G86-M86</f>
        <v>-65</v>
      </c>
    </row>
    <row r="87" spans="1:19" ht="14.1" customHeight="1" x14ac:dyDescent="0.15">
      <c r="A87" s="256">
        <v>2</v>
      </c>
      <c r="B87" s="24" t="s">
        <v>323</v>
      </c>
      <c r="C87" s="23" t="s">
        <v>327</v>
      </c>
      <c r="D87" s="56">
        <v>213</v>
      </c>
      <c r="E87" s="66">
        <f t="shared" ref="E87:E92" si="36">SUM(F87:G87)</f>
        <v>81</v>
      </c>
      <c r="F87" s="65">
        <v>35</v>
      </c>
      <c r="G87" s="65">
        <v>46</v>
      </c>
      <c r="H87" s="54"/>
      <c r="I87" s="27"/>
      <c r="J87" s="56">
        <v>215</v>
      </c>
      <c r="K87" s="66">
        <f>SUM(L87:M87)</f>
        <v>80</v>
      </c>
      <c r="L87" s="65">
        <v>37</v>
      </c>
      <c r="M87" s="38">
        <v>43</v>
      </c>
      <c r="N87" s="54"/>
      <c r="O87" s="27"/>
      <c r="P87" s="138"/>
      <c r="Q87" s="136">
        <f t="shared" ref="Q87" si="37">E87-K87</f>
        <v>1</v>
      </c>
      <c r="R87" s="137">
        <f t="shared" ref="R87" si="38">F87-L87</f>
        <v>-2</v>
      </c>
      <c r="S87" s="222">
        <f t="shared" ref="S87" si="39">G87-M87</f>
        <v>3</v>
      </c>
    </row>
    <row r="88" spans="1:19" ht="14.1" customHeight="1" x14ac:dyDescent="0.15">
      <c r="A88" s="256">
        <v>2</v>
      </c>
      <c r="B88" s="24" t="s">
        <v>323</v>
      </c>
      <c r="C88" s="23" t="s">
        <v>326</v>
      </c>
      <c r="D88" s="50"/>
      <c r="E88" s="58"/>
      <c r="F88" s="57"/>
      <c r="G88" s="57"/>
      <c r="H88" s="49"/>
      <c r="I88" s="27"/>
      <c r="J88" s="50"/>
      <c r="K88" s="58"/>
      <c r="L88" s="57"/>
      <c r="M88" s="26"/>
      <c r="N88" s="49"/>
      <c r="O88" s="27"/>
      <c r="P88" s="141"/>
      <c r="Q88" s="139"/>
      <c r="R88" s="140"/>
      <c r="S88" s="223"/>
    </row>
    <row r="89" spans="1:19" ht="14.1" customHeight="1" x14ac:dyDescent="0.15">
      <c r="A89" s="256">
        <v>2</v>
      </c>
      <c r="B89" s="24" t="s">
        <v>323</v>
      </c>
      <c r="C89" s="23" t="s">
        <v>325</v>
      </c>
      <c r="D89" s="50"/>
      <c r="E89" s="58"/>
      <c r="F89" s="57"/>
      <c r="G89" s="57"/>
      <c r="H89" s="49"/>
      <c r="I89" s="27"/>
      <c r="J89" s="50"/>
      <c r="K89" s="58"/>
      <c r="L89" s="57"/>
      <c r="M89" s="26"/>
      <c r="N89" s="49"/>
      <c r="O89" s="27"/>
      <c r="P89" s="141"/>
      <c r="Q89" s="139"/>
      <c r="R89" s="140"/>
      <c r="S89" s="223"/>
    </row>
    <row r="90" spans="1:19" ht="14.1" customHeight="1" x14ac:dyDescent="0.15">
      <c r="A90" s="256">
        <v>2</v>
      </c>
      <c r="B90" s="24" t="s">
        <v>323</v>
      </c>
      <c r="C90" s="23" t="s">
        <v>265</v>
      </c>
      <c r="D90" s="50"/>
      <c r="E90" s="34"/>
      <c r="F90" s="33"/>
      <c r="G90" s="33"/>
      <c r="H90" s="49"/>
      <c r="I90" s="27"/>
      <c r="J90" s="50"/>
      <c r="K90" s="34"/>
      <c r="L90" s="33"/>
      <c r="M90" s="36"/>
      <c r="N90" s="49"/>
      <c r="O90" s="27"/>
      <c r="P90" s="141"/>
      <c r="Q90" s="132"/>
      <c r="R90" s="133"/>
      <c r="S90" s="220"/>
    </row>
    <row r="91" spans="1:19" ht="14.1" customHeight="1" x14ac:dyDescent="0.15">
      <c r="A91" s="259">
        <v>2</v>
      </c>
      <c r="B91" s="32" t="s">
        <v>323</v>
      </c>
      <c r="C91" s="31" t="s">
        <v>324</v>
      </c>
      <c r="D91" s="50"/>
      <c r="E91" s="21">
        <f t="shared" si="36"/>
        <v>44</v>
      </c>
      <c r="F91" s="25">
        <v>27</v>
      </c>
      <c r="G91" s="25">
        <v>17</v>
      </c>
      <c r="H91" s="49"/>
      <c r="I91" s="27"/>
      <c r="J91" s="50"/>
      <c r="K91" s="43">
        <f>SUM(L91:M91)</f>
        <v>66</v>
      </c>
      <c r="L91" s="42">
        <v>37</v>
      </c>
      <c r="M91" s="45">
        <v>29</v>
      </c>
      <c r="N91" s="49"/>
      <c r="O91" s="27"/>
      <c r="P91" s="141"/>
      <c r="Q91" s="136">
        <f t="shared" ref="Q91:S93" si="40">E91-K91</f>
        <v>-22</v>
      </c>
      <c r="R91" s="137">
        <f t="shared" si="40"/>
        <v>-10</v>
      </c>
      <c r="S91" s="222">
        <f t="shared" si="40"/>
        <v>-12</v>
      </c>
    </row>
    <row r="92" spans="1:19" ht="14.1" customHeight="1" x14ac:dyDescent="0.15">
      <c r="A92" s="258">
        <v>2</v>
      </c>
      <c r="B92" s="40" t="s">
        <v>323</v>
      </c>
      <c r="C92" s="39" t="s">
        <v>322</v>
      </c>
      <c r="D92" s="48"/>
      <c r="E92" s="16">
        <f t="shared" si="36"/>
        <v>79</v>
      </c>
      <c r="F92" s="15">
        <v>40</v>
      </c>
      <c r="G92" s="15">
        <v>39</v>
      </c>
      <c r="H92" s="47"/>
      <c r="I92" s="27"/>
      <c r="J92" s="48"/>
      <c r="K92" s="21">
        <f>SUM(L92:M92)</f>
        <v>71</v>
      </c>
      <c r="L92" s="25">
        <v>23</v>
      </c>
      <c r="M92" s="29">
        <v>48</v>
      </c>
      <c r="N92" s="47"/>
      <c r="O92" s="27"/>
      <c r="P92" s="142"/>
      <c r="Q92" s="134">
        <f t="shared" si="40"/>
        <v>8</v>
      </c>
      <c r="R92" s="135">
        <f t="shared" si="40"/>
        <v>17</v>
      </c>
      <c r="S92" s="221">
        <f t="shared" si="40"/>
        <v>-9</v>
      </c>
    </row>
    <row r="93" spans="1:19" ht="14.1" customHeight="1" x14ac:dyDescent="0.15">
      <c r="A93" s="257" t="s">
        <v>53</v>
      </c>
      <c r="B93" s="87" t="s">
        <v>8</v>
      </c>
      <c r="C93" s="86" t="s">
        <v>54</v>
      </c>
      <c r="D93" s="85">
        <f>SUM(D87:D92)</f>
        <v>213</v>
      </c>
      <c r="E93" s="82">
        <f>F93+G93</f>
        <v>204</v>
      </c>
      <c r="F93" s="81">
        <f>SUM(F87:F92)</f>
        <v>102</v>
      </c>
      <c r="G93" s="83">
        <f>SUM(G87:G92)</f>
        <v>102</v>
      </c>
      <c r="H93" s="84">
        <f>E93/D93</f>
        <v>0.95774647887323938</v>
      </c>
      <c r="I93" s="190">
        <f t="shared" si="33"/>
        <v>0.5</v>
      </c>
      <c r="J93" s="85">
        <f>SUM(J87:J92)</f>
        <v>215</v>
      </c>
      <c r="K93" s="82">
        <f>L93+M93</f>
        <v>217</v>
      </c>
      <c r="L93" s="81">
        <f>SUM(L87:L92)</f>
        <v>97</v>
      </c>
      <c r="M93" s="83">
        <f>SUM(M87:M92)</f>
        <v>120</v>
      </c>
      <c r="N93" s="84">
        <f>K93/J93</f>
        <v>1.0093023255813953</v>
      </c>
      <c r="O93" s="190">
        <f t="shared" si="34"/>
        <v>0.44700460829493088</v>
      </c>
      <c r="P93" s="154">
        <f>D93-J93</f>
        <v>-2</v>
      </c>
      <c r="Q93" s="155">
        <f t="shared" si="40"/>
        <v>-13</v>
      </c>
      <c r="R93" s="156">
        <f t="shared" si="40"/>
        <v>5</v>
      </c>
      <c r="S93" s="228">
        <f t="shared" si="40"/>
        <v>-18</v>
      </c>
    </row>
    <row r="94" spans="1:19" ht="14.1" customHeight="1" x14ac:dyDescent="0.15">
      <c r="A94" s="256">
        <v>2</v>
      </c>
      <c r="B94" s="24" t="s">
        <v>320</v>
      </c>
      <c r="C94" s="23" t="s">
        <v>49</v>
      </c>
      <c r="D94" s="56">
        <v>280</v>
      </c>
      <c r="E94" s="66">
        <f>SUM(F94:G94)</f>
        <v>668</v>
      </c>
      <c r="F94" s="65">
        <v>275</v>
      </c>
      <c r="G94" s="38">
        <v>393</v>
      </c>
      <c r="H94" s="49"/>
      <c r="I94" s="27"/>
      <c r="J94" s="56">
        <v>280</v>
      </c>
      <c r="K94" s="58">
        <f>SUM(L94:M94)</f>
        <v>718</v>
      </c>
      <c r="L94" s="57">
        <v>313</v>
      </c>
      <c r="M94" s="26">
        <v>405</v>
      </c>
      <c r="N94" s="49"/>
      <c r="O94" s="27"/>
      <c r="P94" s="138"/>
      <c r="Q94" s="152"/>
      <c r="R94" s="153"/>
      <c r="S94" s="227"/>
    </row>
    <row r="95" spans="1:19" ht="14.1" customHeight="1" x14ac:dyDescent="0.15">
      <c r="A95" s="258">
        <v>2</v>
      </c>
      <c r="B95" s="40" t="s">
        <v>320</v>
      </c>
      <c r="C95" s="39" t="s">
        <v>321</v>
      </c>
      <c r="D95" s="50"/>
      <c r="E95" s="58"/>
      <c r="F95" s="57"/>
      <c r="G95" s="26"/>
      <c r="H95" s="49"/>
      <c r="I95" s="27"/>
      <c r="J95" s="50"/>
      <c r="K95" s="58"/>
      <c r="L95" s="57"/>
      <c r="M95" s="26"/>
      <c r="N95" s="49"/>
      <c r="O95" s="27"/>
      <c r="P95" s="141"/>
      <c r="Q95" s="139"/>
      <c r="R95" s="140"/>
      <c r="S95" s="223"/>
    </row>
    <row r="96" spans="1:19" ht="14.1" customHeight="1" x14ac:dyDescent="0.15">
      <c r="A96" s="258">
        <v>2</v>
      </c>
      <c r="B96" s="40" t="s">
        <v>320</v>
      </c>
      <c r="C96" s="39" t="s">
        <v>216</v>
      </c>
      <c r="D96" s="50"/>
      <c r="E96" s="58"/>
      <c r="F96" s="57"/>
      <c r="G96" s="26"/>
      <c r="H96" s="49"/>
      <c r="I96" s="27"/>
      <c r="J96" s="50"/>
      <c r="K96" s="58"/>
      <c r="L96" s="57"/>
      <c r="M96" s="26"/>
      <c r="N96" s="49"/>
      <c r="O96" s="27"/>
      <c r="P96" s="141"/>
      <c r="Q96" s="139"/>
      <c r="R96" s="140"/>
      <c r="S96" s="223"/>
    </row>
    <row r="97" spans="1:19" ht="14.1" customHeight="1" x14ac:dyDescent="0.15">
      <c r="A97" s="258">
        <v>2</v>
      </c>
      <c r="B97" s="40" t="s">
        <v>320</v>
      </c>
      <c r="C97" s="39" t="s">
        <v>319</v>
      </c>
      <c r="D97" s="48"/>
      <c r="E97" s="62"/>
      <c r="F97" s="61"/>
      <c r="G97" s="17"/>
      <c r="H97" s="47"/>
      <c r="I97" s="27"/>
      <c r="J97" s="48"/>
      <c r="K97" s="62"/>
      <c r="L97" s="61"/>
      <c r="M97" s="17"/>
      <c r="N97" s="47"/>
      <c r="O97" s="27"/>
      <c r="P97" s="142"/>
      <c r="Q97" s="143"/>
      <c r="R97" s="144"/>
      <c r="S97" s="224"/>
    </row>
    <row r="98" spans="1:19" ht="14.1" customHeight="1" x14ac:dyDescent="0.15">
      <c r="A98" s="257" t="s">
        <v>53</v>
      </c>
      <c r="B98" s="87" t="s">
        <v>318</v>
      </c>
      <c r="C98" s="86" t="s">
        <v>54</v>
      </c>
      <c r="D98" s="85">
        <f>SUM(D94:D97)</f>
        <v>280</v>
      </c>
      <c r="E98" s="82">
        <f>F98+G98</f>
        <v>668</v>
      </c>
      <c r="F98" s="81">
        <f>SUM(F94:F97)</f>
        <v>275</v>
      </c>
      <c r="G98" s="83">
        <f>SUM(G94:G97)</f>
        <v>393</v>
      </c>
      <c r="H98" s="84">
        <f t="shared" ref="H98:H102" si="41">E98/D98</f>
        <v>2.3857142857142857</v>
      </c>
      <c r="I98" s="190">
        <f t="shared" si="33"/>
        <v>0.41167664670658682</v>
      </c>
      <c r="J98" s="85">
        <f>SUM(J94:J97)</f>
        <v>280</v>
      </c>
      <c r="K98" s="82">
        <f>L98+M98</f>
        <v>718</v>
      </c>
      <c r="L98" s="81">
        <f>SUM(L94:L97)</f>
        <v>313</v>
      </c>
      <c r="M98" s="83">
        <f>SUM(M94:M97)</f>
        <v>405</v>
      </c>
      <c r="N98" s="84">
        <f t="shared" ref="N98:N102" si="42">K98/J98</f>
        <v>2.5642857142857145</v>
      </c>
      <c r="O98" s="190">
        <f t="shared" si="34"/>
        <v>0.435933147632312</v>
      </c>
      <c r="P98" s="154">
        <f>D98-J98</f>
        <v>0</v>
      </c>
      <c r="Q98" s="155">
        <f>E98-K98</f>
        <v>-50</v>
      </c>
      <c r="R98" s="156">
        <f>F98-L98</f>
        <v>-38</v>
      </c>
      <c r="S98" s="228">
        <f>G98-M98</f>
        <v>-12</v>
      </c>
    </row>
    <row r="99" spans="1:19" ht="14.1" customHeight="1" x14ac:dyDescent="0.15">
      <c r="A99" s="256">
        <v>2</v>
      </c>
      <c r="B99" s="24" t="s">
        <v>316</v>
      </c>
      <c r="C99" s="23" t="s">
        <v>71</v>
      </c>
      <c r="D99" s="37">
        <v>20</v>
      </c>
      <c r="E99" s="34">
        <f>SUM(F99:G99)</f>
        <v>25</v>
      </c>
      <c r="F99" s="33">
        <v>9</v>
      </c>
      <c r="G99" s="36">
        <v>16</v>
      </c>
      <c r="H99" s="35">
        <f t="shared" si="41"/>
        <v>1.25</v>
      </c>
      <c r="I99" s="41"/>
      <c r="J99" s="37">
        <v>25</v>
      </c>
      <c r="K99" s="34">
        <f>SUM(L99:M99)</f>
        <v>29</v>
      </c>
      <c r="L99" s="33">
        <v>11</v>
      </c>
      <c r="M99" s="36">
        <v>18</v>
      </c>
      <c r="N99" s="35">
        <f t="shared" si="42"/>
        <v>1.1599999999999999</v>
      </c>
      <c r="O99" s="41"/>
      <c r="P99" s="138"/>
      <c r="Q99" s="132">
        <f t="shared" ref="Q99:S102" si="43">E99-K99</f>
        <v>-4</v>
      </c>
      <c r="R99" s="133">
        <f t="shared" si="43"/>
        <v>-2</v>
      </c>
      <c r="S99" s="220">
        <f t="shared" si="43"/>
        <v>-2</v>
      </c>
    </row>
    <row r="100" spans="1:19" ht="14.1" customHeight="1" x14ac:dyDescent="0.15">
      <c r="A100" s="258">
        <v>2</v>
      </c>
      <c r="B100" s="40" t="s">
        <v>316</v>
      </c>
      <c r="C100" s="39" t="s">
        <v>317</v>
      </c>
      <c r="D100" s="30">
        <v>60</v>
      </c>
      <c r="E100" s="34">
        <f>SUM(F100:G100)</f>
        <v>65</v>
      </c>
      <c r="F100" s="25">
        <v>46</v>
      </c>
      <c r="G100" s="29">
        <v>19</v>
      </c>
      <c r="H100" s="28">
        <f t="shared" si="41"/>
        <v>1.0833333333333333</v>
      </c>
      <c r="I100" s="27"/>
      <c r="J100" s="30">
        <v>65</v>
      </c>
      <c r="K100" s="34">
        <f>SUM(L100:M100)</f>
        <v>52</v>
      </c>
      <c r="L100" s="25">
        <v>23</v>
      </c>
      <c r="M100" s="29">
        <v>29</v>
      </c>
      <c r="N100" s="28">
        <f t="shared" si="42"/>
        <v>0.8</v>
      </c>
      <c r="O100" s="27"/>
      <c r="P100" s="141"/>
      <c r="Q100" s="134">
        <f t="shared" si="43"/>
        <v>13</v>
      </c>
      <c r="R100" s="135">
        <f t="shared" si="43"/>
        <v>23</v>
      </c>
      <c r="S100" s="221">
        <f t="shared" si="43"/>
        <v>-10</v>
      </c>
    </row>
    <row r="101" spans="1:19" ht="14.1" customHeight="1" x14ac:dyDescent="0.15">
      <c r="A101" s="258">
        <v>2</v>
      </c>
      <c r="B101" s="40" t="s">
        <v>316</v>
      </c>
      <c r="C101" s="39" t="s">
        <v>221</v>
      </c>
      <c r="D101" s="30">
        <v>20</v>
      </c>
      <c r="E101" s="34">
        <f>SUM(F101:G101)</f>
        <v>21</v>
      </c>
      <c r="F101" s="25">
        <v>3</v>
      </c>
      <c r="G101" s="29">
        <v>18</v>
      </c>
      <c r="H101" s="28">
        <f t="shared" si="41"/>
        <v>1.05</v>
      </c>
      <c r="I101" s="18"/>
      <c r="J101" s="30">
        <v>25</v>
      </c>
      <c r="K101" s="34">
        <f>SUM(L101:M101)</f>
        <v>34</v>
      </c>
      <c r="L101" s="25">
        <v>9</v>
      </c>
      <c r="M101" s="29">
        <v>25</v>
      </c>
      <c r="N101" s="28">
        <f t="shared" si="42"/>
        <v>1.36</v>
      </c>
      <c r="O101" s="18"/>
      <c r="P101" s="142"/>
      <c r="Q101" s="134">
        <f t="shared" si="43"/>
        <v>-13</v>
      </c>
      <c r="R101" s="135">
        <f t="shared" si="43"/>
        <v>-6</v>
      </c>
      <c r="S101" s="221">
        <f t="shared" si="43"/>
        <v>-7</v>
      </c>
    </row>
    <row r="102" spans="1:19" ht="14.1" customHeight="1" x14ac:dyDescent="0.15">
      <c r="A102" s="257" t="s">
        <v>53</v>
      </c>
      <c r="B102" s="87" t="s">
        <v>315</v>
      </c>
      <c r="C102" s="86" t="s">
        <v>54</v>
      </c>
      <c r="D102" s="85">
        <f>SUM(D99:D101)</f>
        <v>100</v>
      </c>
      <c r="E102" s="82">
        <f>F102+G102</f>
        <v>111</v>
      </c>
      <c r="F102" s="81">
        <f>SUM(F99:F101)</f>
        <v>58</v>
      </c>
      <c r="G102" s="83">
        <f>SUM(G99:G101)</f>
        <v>53</v>
      </c>
      <c r="H102" s="84">
        <f t="shared" si="41"/>
        <v>1.1100000000000001</v>
      </c>
      <c r="I102" s="190">
        <f t="shared" si="33"/>
        <v>0.52252252252252251</v>
      </c>
      <c r="J102" s="85">
        <f>SUM(J99:J101)</f>
        <v>115</v>
      </c>
      <c r="K102" s="82">
        <f>L102+M102</f>
        <v>115</v>
      </c>
      <c r="L102" s="81">
        <f>SUM(L99:L101)</f>
        <v>43</v>
      </c>
      <c r="M102" s="83">
        <f>SUM(M99:M101)</f>
        <v>72</v>
      </c>
      <c r="N102" s="84">
        <f t="shared" si="42"/>
        <v>1</v>
      </c>
      <c r="O102" s="190">
        <f t="shared" si="34"/>
        <v>0.37391304347826088</v>
      </c>
      <c r="P102" s="154">
        <f>D102-J102</f>
        <v>-15</v>
      </c>
      <c r="Q102" s="155">
        <f t="shared" si="43"/>
        <v>-4</v>
      </c>
      <c r="R102" s="156">
        <f t="shared" si="43"/>
        <v>15</v>
      </c>
      <c r="S102" s="228">
        <f t="shared" si="43"/>
        <v>-19</v>
      </c>
    </row>
    <row r="103" spans="1:19" ht="14.1" customHeight="1" x14ac:dyDescent="0.15">
      <c r="A103" s="258">
        <v>2</v>
      </c>
      <c r="B103" s="40" t="s">
        <v>313</v>
      </c>
      <c r="C103" s="39" t="s">
        <v>314</v>
      </c>
      <c r="D103" s="46">
        <v>20</v>
      </c>
      <c r="E103" s="43">
        <f>SUM(F103:G103)</f>
        <v>54</v>
      </c>
      <c r="F103" s="42">
        <v>30</v>
      </c>
      <c r="G103" s="45">
        <v>24</v>
      </c>
      <c r="H103" s="44"/>
      <c r="I103" s="27"/>
      <c r="J103" s="46">
        <v>30</v>
      </c>
      <c r="K103" s="43">
        <f>SUM(L103:M103)</f>
        <v>56</v>
      </c>
      <c r="L103" s="42">
        <v>33</v>
      </c>
      <c r="M103" s="45">
        <v>23</v>
      </c>
      <c r="N103" s="44"/>
      <c r="O103" s="27"/>
      <c r="P103" s="141"/>
      <c r="Q103" s="139"/>
      <c r="R103" s="140"/>
      <c r="S103" s="223"/>
    </row>
    <row r="104" spans="1:19" ht="14.1" customHeight="1" x14ac:dyDescent="0.15">
      <c r="A104" s="258">
        <v>2</v>
      </c>
      <c r="B104" s="40" t="s">
        <v>313</v>
      </c>
      <c r="C104" s="39" t="s">
        <v>312</v>
      </c>
      <c r="D104" s="50"/>
      <c r="E104" s="58"/>
      <c r="F104" s="57"/>
      <c r="G104" s="26"/>
      <c r="H104" s="49"/>
      <c r="I104" s="27"/>
      <c r="J104" s="50"/>
      <c r="K104" s="58"/>
      <c r="L104" s="57"/>
      <c r="M104" s="26"/>
      <c r="N104" s="49"/>
      <c r="O104" s="27"/>
      <c r="P104" s="141"/>
      <c r="Q104" s="139"/>
      <c r="R104" s="140"/>
      <c r="S104" s="223"/>
    </row>
    <row r="105" spans="1:19" ht="14.1" customHeight="1" x14ac:dyDescent="0.15">
      <c r="A105" s="257" t="s">
        <v>53</v>
      </c>
      <c r="B105" s="87" t="s">
        <v>9</v>
      </c>
      <c r="C105" s="86" t="s">
        <v>54</v>
      </c>
      <c r="D105" s="85">
        <f>SUM(D103:D104)</f>
        <v>20</v>
      </c>
      <c r="E105" s="82">
        <f>F105+G105</f>
        <v>54</v>
      </c>
      <c r="F105" s="81">
        <f>SUM(F103:F104)</f>
        <v>30</v>
      </c>
      <c r="G105" s="83">
        <f>SUM(G103:G104)</f>
        <v>24</v>
      </c>
      <c r="H105" s="84">
        <f>E105/D105</f>
        <v>2.7</v>
      </c>
      <c r="I105" s="190">
        <f t="shared" si="33"/>
        <v>0.55555555555555558</v>
      </c>
      <c r="J105" s="85">
        <f>SUM(J103:J104)</f>
        <v>30</v>
      </c>
      <c r="K105" s="82">
        <f>L105+M105</f>
        <v>56</v>
      </c>
      <c r="L105" s="81">
        <f>SUM(L103:L104)</f>
        <v>33</v>
      </c>
      <c r="M105" s="83">
        <f>SUM(M103:M104)</f>
        <v>23</v>
      </c>
      <c r="N105" s="84">
        <f>K105/J105</f>
        <v>1.8666666666666667</v>
      </c>
      <c r="O105" s="190">
        <f t="shared" si="34"/>
        <v>0.5892857142857143</v>
      </c>
      <c r="P105" s="154">
        <f>D105-J105</f>
        <v>-10</v>
      </c>
      <c r="Q105" s="155">
        <f>E105-K105</f>
        <v>-2</v>
      </c>
      <c r="R105" s="156">
        <f>F105-L105</f>
        <v>-3</v>
      </c>
      <c r="S105" s="228">
        <f>G105-M105</f>
        <v>1</v>
      </c>
    </row>
    <row r="106" spans="1:19" ht="14.1" customHeight="1" x14ac:dyDescent="0.15">
      <c r="A106" s="258">
        <v>2</v>
      </c>
      <c r="B106" s="40" t="s">
        <v>311</v>
      </c>
      <c r="C106" s="39" t="s">
        <v>412</v>
      </c>
      <c r="D106" s="50">
        <v>210</v>
      </c>
      <c r="E106" s="66">
        <f t="shared" ref="E106" si="44">SUM(F106:G106)</f>
        <v>290</v>
      </c>
      <c r="F106" s="65">
        <v>133</v>
      </c>
      <c r="G106" s="38">
        <v>157</v>
      </c>
      <c r="H106" s="49"/>
      <c r="I106" s="27"/>
      <c r="J106" s="50">
        <v>197</v>
      </c>
      <c r="K106" s="58">
        <f>SUM(L106:M106)</f>
        <v>383</v>
      </c>
      <c r="L106" s="57">
        <v>141</v>
      </c>
      <c r="M106" s="26">
        <v>242</v>
      </c>
      <c r="N106" s="49"/>
      <c r="O106" s="27"/>
      <c r="P106" s="141"/>
      <c r="Q106" s="139"/>
      <c r="R106" s="140"/>
      <c r="S106" s="223"/>
    </row>
    <row r="107" spans="1:19" ht="14.1" customHeight="1" x14ac:dyDescent="0.15">
      <c r="A107" s="258">
        <v>2</v>
      </c>
      <c r="B107" s="40" t="s">
        <v>311</v>
      </c>
      <c r="C107" s="39" t="s">
        <v>413</v>
      </c>
      <c r="D107" s="50"/>
      <c r="E107" s="58"/>
      <c r="F107" s="57"/>
      <c r="G107" s="26"/>
      <c r="H107" s="49"/>
      <c r="I107" s="27"/>
      <c r="J107" s="50"/>
      <c r="K107" s="58"/>
      <c r="L107" s="57"/>
      <c r="M107" s="26"/>
      <c r="N107" s="49"/>
      <c r="O107" s="27"/>
      <c r="P107" s="141"/>
      <c r="Q107" s="139"/>
      <c r="R107" s="140"/>
      <c r="S107" s="223"/>
    </row>
    <row r="108" spans="1:19" ht="14.1" customHeight="1" x14ac:dyDescent="0.15">
      <c r="A108" s="258">
        <v>2</v>
      </c>
      <c r="B108" s="40" t="s">
        <v>311</v>
      </c>
      <c r="C108" s="39" t="s">
        <v>414</v>
      </c>
      <c r="D108" s="50"/>
      <c r="E108" s="58"/>
      <c r="F108" s="57"/>
      <c r="G108" s="26"/>
      <c r="H108" s="49"/>
      <c r="I108" s="27"/>
      <c r="J108" s="50"/>
      <c r="K108" s="58"/>
      <c r="L108" s="57"/>
      <c r="M108" s="26"/>
      <c r="N108" s="49"/>
      <c r="O108" s="27"/>
      <c r="P108" s="141"/>
      <c r="Q108" s="139"/>
      <c r="R108" s="140"/>
      <c r="S108" s="223"/>
    </row>
    <row r="109" spans="1:19" ht="14.1" customHeight="1" x14ac:dyDescent="0.15">
      <c r="A109" s="258">
        <v>2</v>
      </c>
      <c r="B109" s="40" t="s">
        <v>311</v>
      </c>
      <c r="C109" s="39" t="s">
        <v>415</v>
      </c>
      <c r="D109" s="50"/>
      <c r="E109" s="58"/>
      <c r="F109" s="57"/>
      <c r="G109" s="26"/>
      <c r="H109" s="49"/>
      <c r="I109" s="27"/>
      <c r="J109" s="50"/>
      <c r="K109" s="58"/>
      <c r="L109" s="57"/>
      <c r="M109" s="26"/>
      <c r="N109" s="49"/>
      <c r="O109" s="27"/>
      <c r="P109" s="141"/>
      <c r="Q109" s="139"/>
      <c r="R109" s="140"/>
      <c r="S109" s="223"/>
    </row>
    <row r="110" spans="1:19" ht="14.1" customHeight="1" x14ac:dyDescent="0.15">
      <c r="A110" s="258">
        <v>2</v>
      </c>
      <c r="B110" s="40" t="s">
        <v>311</v>
      </c>
      <c r="C110" s="39" t="s">
        <v>416</v>
      </c>
      <c r="D110" s="50"/>
      <c r="E110" s="58"/>
      <c r="F110" s="57"/>
      <c r="G110" s="26"/>
      <c r="H110" s="49"/>
      <c r="I110" s="27"/>
      <c r="J110" s="50"/>
      <c r="K110" s="58"/>
      <c r="L110" s="57"/>
      <c r="M110" s="26"/>
      <c r="N110" s="49"/>
      <c r="O110" s="27"/>
      <c r="P110" s="141"/>
      <c r="Q110" s="139"/>
      <c r="R110" s="140"/>
      <c r="S110" s="223"/>
    </row>
    <row r="111" spans="1:19" ht="14.1" customHeight="1" x14ac:dyDescent="0.15">
      <c r="A111" s="260">
        <v>2</v>
      </c>
      <c r="B111" s="32" t="s">
        <v>311</v>
      </c>
      <c r="C111" s="31" t="s">
        <v>310</v>
      </c>
      <c r="D111" s="50"/>
      <c r="E111" s="58"/>
      <c r="F111" s="57"/>
      <c r="G111" s="26"/>
      <c r="H111" s="49"/>
      <c r="I111" s="27"/>
      <c r="J111" s="50"/>
      <c r="K111" s="58"/>
      <c r="L111" s="57"/>
      <c r="M111" s="26"/>
      <c r="N111" s="49"/>
      <c r="O111" s="27"/>
      <c r="P111" s="141"/>
      <c r="Q111" s="139"/>
      <c r="R111" s="140"/>
      <c r="S111" s="223"/>
    </row>
    <row r="112" spans="1:19" ht="14.1" customHeight="1" x14ac:dyDescent="0.15">
      <c r="A112" s="256">
        <v>2</v>
      </c>
      <c r="B112" s="40" t="s">
        <v>311</v>
      </c>
      <c r="C112" s="39" t="s">
        <v>417</v>
      </c>
      <c r="D112" s="50"/>
      <c r="E112" s="58"/>
      <c r="F112" s="57"/>
      <c r="G112" s="26"/>
      <c r="H112" s="49"/>
      <c r="I112" s="27"/>
      <c r="J112" s="50"/>
      <c r="K112" s="58"/>
      <c r="L112" s="57"/>
      <c r="M112" s="26"/>
      <c r="N112" s="49"/>
      <c r="O112" s="27"/>
      <c r="P112" s="141"/>
      <c r="Q112" s="139"/>
      <c r="R112" s="140"/>
      <c r="S112" s="223"/>
    </row>
    <row r="113" spans="1:19" ht="14.1" customHeight="1" x14ac:dyDescent="0.15">
      <c r="A113" s="258">
        <v>2</v>
      </c>
      <c r="B113" s="40" t="s">
        <v>311</v>
      </c>
      <c r="C113" s="39" t="s">
        <v>418</v>
      </c>
      <c r="D113" s="50"/>
      <c r="E113" s="62"/>
      <c r="F113" s="61"/>
      <c r="G113" s="17"/>
      <c r="H113" s="49"/>
      <c r="I113" s="27"/>
      <c r="J113" s="50"/>
      <c r="K113" s="58"/>
      <c r="L113" s="57"/>
      <c r="M113" s="26"/>
      <c r="N113" s="49"/>
      <c r="O113" s="27"/>
      <c r="P113" s="141"/>
      <c r="Q113" s="139"/>
      <c r="R113" s="140"/>
      <c r="S113" s="223"/>
    </row>
    <row r="114" spans="1:19" ht="14.1" customHeight="1" x14ac:dyDescent="0.15">
      <c r="A114" s="257" t="s">
        <v>53</v>
      </c>
      <c r="B114" s="87" t="s">
        <v>309</v>
      </c>
      <c r="C114" s="88" t="s">
        <v>54</v>
      </c>
      <c r="D114" s="85">
        <f>SUM(D106:D113)</f>
        <v>210</v>
      </c>
      <c r="E114" s="82">
        <f>F114+G114</f>
        <v>290</v>
      </c>
      <c r="F114" s="81">
        <f>SUM(F106:F113)</f>
        <v>133</v>
      </c>
      <c r="G114" s="83">
        <f>SUM(G106:G113)</f>
        <v>157</v>
      </c>
      <c r="H114" s="84">
        <f>E114/D114</f>
        <v>1.3809523809523809</v>
      </c>
      <c r="I114" s="190">
        <f t="shared" si="33"/>
        <v>0.45862068965517239</v>
      </c>
      <c r="J114" s="85">
        <f>SUM(J106:J113)</f>
        <v>197</v>
      </c>
      <c r="K114" s="82">
        <f>L114+M114</f>
        <v>383</v>
      </c>
      <c r="L114" s="81">
        <f t="shared" ref="L114:M114" si="45">SUM(L106:L113)</f>
        <v>141</v>
      </c>
      <c r="M114" s="83">
        <f t="shared" si="45"/>
        <v>242</v>
      </c>
      <c r="N114" s="84">
        <f>K114/J114</f>
        <v>1.9441624365482233</v>
      </c>
      <c r="O114" s="190">
        <f t="shared" si="34"/>
        <v>0.36814621409921672</v>
      </c>
      <c r="P114" s="154">
        <f>D114-J114</f>
        <v>13</v>
      </c>
      <c r="Q114" s="155">
        <f>E114-K114</f>
        <v>-93</v>
      </c>
      <c r="R114" s="156">
        <f>F114-L114</f>
        <v>-8</v>
      </c>
      <c r="S114" s="228">
        <f>G114-M114</f>
        <v>-85</v>
      </c>
    </row>
    <row r="115" spans="1:19" ht="14.1" customHeight="1" x14ac:dyDescent="0.15">
      <c r="A115" s="255">
        <v>2</v>
      </c>
      <c r="B115" s="71" t="s">
        <v>307</v>
      </c>
      <c r="C115" s="23" t="s">
        <v>308</v>
      </c>
      <c r="D115" s="56">
        <v>188</v>
      </c>
      <c r="E115" s="53">
        <f>SUM(F115:G115)</f>
        <v>53</v>
      </c>
      <c r="F115" s="52">
        <v>13</v>
      </c>
      <c r="G115" s="55">
        <v>40</v>
      </c>
      <c r="H115" s="54"/>
      <c r="I115" s="27"/>
      <c r="J115" s="56">
        <v>193</v>
      </c>
      <c r="K115" s="53">
        <f>SUM(L115:M115)</f>
        <v>57</v>
      </c>
      <c r="L115" s="52">
        <v>11</v>
      </c>
      <c r="M115" s="55">
        <v>46</v>
      </c>
      <c r="N115" s="54"/>
      <c r="O115" s="27"/>
      <c r="P115" s="138"/>
      <c r="Q115" s="159">
        <f t="shared" ref="Q115:Q119" si="46">E115-K115</f>
        <v>-4</v>
      </c>
      <c r="R115" s="160">
        <f t="shared" ref="R115:R119" si="47">F115-L115</f>
        <v>2</v>
      </c>
      <c r="S115" s="230">
        <f t="shared" ref="S115:S119" si="48">G115-M115</f>
        <v>-6</v>
      </c>
    </row>
    <row r="116" spans="1:19" ht="14.1" customHeight="1" x14ac:dyDescent="0.15">
      <c r="A116" s="258">
        <v>2</v>
      </c>
      <c r="B116" s="40" t="s">
        <v>307</v>
      </c>
      <c r="C116" s="39" t="s">
        <v>79</v>
      </c>
      <c r="D116" s="50"/>
      <c r="E116" s="21">
        <f>SUM(F116:G116)</f>
        <v>34</v>
      </c>
      <c r="F116" s="25">
        <v>12</v>
      </c>
      <c r="G116" s="29">
        <v>22</v>
      </c>
      <c r="H116" s="49"/>
      <c r="I116" s="27"/>
      <c r="J116" s="50"/>
      <c r="K116" s="21">
        <f>SUM(L116:M116)</f>
        <v>18</v>
      </c>
      <c r="L116" s="25">
        <v>10</v>
      </c>
      <c r="M116" s="29">
        <v>8</v>
      </c>
      <c r="N116" s="49"/>
      <c r="O116" s="27"/>
      <c r="P116" s="141"/>
      <c r="Q116" s="134">
        <f t="shared" si="46"/>
        <v>16</v>
      </c>
      <c r="R116" s="135">
        <f t="shared" si="47"/>
        <v>2</v>
      </c>
      <c r="S116" s="221">
        <f t="shared" si="48"/>
        <v>14</v>
      </c>
    </row>
    <row r="117" spans="1:19" ht="14.1" customHeight="1" x14ac:dyDescent="0.15">
      <c r="A117" s="258">
        <v>2</v>
      </c>
      <c r="B117" s="40" t="s">
        <v>307</v>
      </c>
      <c r="C117" s="39" t="s">
        <v>71</v>
      </c>
      <c r="D117" s="50"/>
      <c r="E117" s="21">
        <f>SUM(F117:G117)</f>
        <v>141</v>
      </c>
      <c r="F117" s="25">
        <v>81</v>
      </c>
      <c r="G117" s="29">
        <v>60</v>
      </c>
      <c r="H117" s="49"/>
      <c r="I117" s="27"/>
      <c r="J117" s="50"/>
      <c r="K117" s="21">
        <f>SUM(L117:M117)</f>
        <v>171</v>
      </c>
      <c r="L117" s="25">
        <v>92</v>
      </c>
      <c r="M117" s="29">
        <v>79</v>
      </c>
      <c r="N117" s="49"/>
      <c r="O117" s="27"/>
      <c r="P117" s="141"/>
      <c r="Q117" s="134">
        <f t="shared" si="46"/>
        <v>-30</v>
      </c>
      <c r="R117" s="135">
        <f t="shared" si="47"/>
        <v>-11</v>
      </c>
      <c r="S117" s="221">
        <f t="shared" si="48"/>
        <v>-19</v>
      </c>
    </row>
    <row r="118" spans="1:19" ht="14.1" customHeight="1" x14ac:dyDescent="0.15">
      <c r="A118" s="261">
        <v>2</v>
      </c>
      <c r="B118" s="68" t="s">
        <v>307</v>
      </c>
      <c r="C118" s="67" t="s">
        <v>306</v>
      </c>
      <c r="D118" s="48"/>
      <c r="E118" s="16">
        <f>SUM(F118:G118)</f>
        <v>10</v>
      </c>
      <c r="F118" s="15">
        <v>4</v>
      </c>
      <c r="G118" s="20">
        <v>6</v>
      </c>
      <c r="H118" s="47"/>
      <c r="I118" s="18"/>
      <c r="J118" s="48"/>
      <c r="K118" s="16">
        <f>SUM(L118:M118)</f>
        <v>17</v>
      </c>
      <c r="L118" s="15">
        <v>5</v>
      </c>
      <c r="M118" s="20">
        <v>12</v>
      </c>
      <c r="N118" s="47"/>
      <c r="O118" s="18"/>
      <c r="P118" s="142"/>
      <c r="Q118" s="161">
        <f t="shared" si="46"/>
        <v>-7</v>
      </c>
      <c r="R118" s="162">
        <f t="shared" si="47"/>
        <v>-1</v>
      </c>
      <c r="S118" s="231">
        <f t="shared" si="48"/>
        <v>-6</v>
      </c>
    </row>
    <row r="119" spans="1:19" ht="14.1" customHeight="1" x14ac:dyDescent="0.15">
      <c r="A119" s="257" t="s">
        <v>53</v>
      </c>
      <c r="B119" s="87" t="s">
        <v>11</v>
      </c>
      <c r="C119" s="86" t="s">
        <v>54</v>
      </c>
      <c r="D119" s="85">
        <f>SUM(D115:D118)</f>
        <v>188</v>
      </c>
      <c r="E119" s="82">
        <f>F119+G119</f>
        <v>238</v>
      </c>
      <c r="F119" s="81">
        <f>SUM(F115:F118)</f>
        <v>110</v>
      </c>
      <c r="G119" s="83">
        <f>SUM(G115:G118)</f>
        <v>128</v>
      </c>
      <c r="H119" s="84">
        <f t="shared" ref="H119" si="49">E119/D119</f>
        <v>1.2659574468085106</v>
      </c>
      <c r="I119" s="190">
        <f t="shared" si="33"/>
        <v>0.46218487394957986</v>
      </c>
      <c r="J119" s="85">
        <f>SUM(J115:J118)</f>
        <v>193</v>
      </c>
      <c r="K119" s="82">
        <f>L119+M119</f>
        <v>263</v>
      </c>
      <c r="L119" s="81">
        <f>SUM(L115:L118)</f>
        <v>118</v>
      </c>
      <c r="M119" s="83">
        <f>SUM(M115:M118)</f>
        <v>145</v>
      </c>
      <c r="N119" s="84">
        <f t="shared" ref="N119:N121" si="50">K119/J119</f>
        <v>1.3626943005181347</v>
      </c>
      <c r="O119" s="190">
        <f t="shared" si="34"/>
        <v>0.44866920152091255</v>
      </c>
      <c r="P119" s="154">
        <f>D119-J119</f>
        <v>-5</v>
      </c>
      <c r="Q119" s="155">
        <f t="shared" si="46"/>
        <v>-25</v>
      </c>
      <c r="R119" s="156">
        <f t="shared" si="47"/>
        <v>-8</v>
      </c>
      <c r="S119" s="228">
        <f t="shared" si="48"/>
        <v>-17</v>
      </c>
    </row>
    <row r="120" spans="1:19" ht="14.1" customHeight="1" x14ac:dyDescent="0.15">
      <c r="A120" s="262">
        <v>3</v>
      </c>
      <c r="B120" s="60" t="s">
        <v>302</v>
      </c>
      <c r="C120" s="201" t="s">
        <v>431</v>
      </c>
      <c r="D120" s="50"/>
      <c r="E120" s="58"/>
      <c r="F120" s="57"/>
      <c r="G120" s="26"/>
      <c r="H120" s="49"/>
      <c r="I120" s="27"/>
      <c r="J120" s="50">
        <v>120</v>
      </c>
      <c r="K120" s="58">
        <f>SUM(L120:M120)</f>
        <v>140</v>
      </c>
      <c r="L120" s="57">
        <v>116</v>
      </c>
      <c r="M120" s="26">
        <v>24</v>
      </c>
      <c r="N120" s="49">
        <f t="shared" si="50"/>
        <v>1.1666666666666667</v>
      </c>
      <c r="O120" s="27"/>
      <c r="P120" s="141"/>
      <c r="Q120" s="139"/>
      <c r="R120" s="140"/>
      <c r="S120" s="223"/>
    </row>
    <row r="121" spans="1:19" ht="14.1" customHeight="1" x14ac:dyDescent="0.15">
      <c r="A121" s="263" t="s">
        <v>53</v>
      </c>
      <c r="B121" s="108" t="s">
        <v>302</v>
      </c>
      <c r="C121" s="109" t="s">
        <v>54</v>
      </c>
      <c r="D121" s="110"/>
      <c r="E121" s="111"/>
      <c r="F121" s="112"/>
      <c r="G121" s="113"/>
      <c r="H121" s="114"/>
      <c r="I121" s="191"/>
      <c r="J121" s="110">
        <f>SUM(J120:J120)</f>
        <v>120</v>
      </c>
      <c r="K121" s="111">
        <f>L121+M121</f>
        <v>140</v>
      </c>
      <c r="L121" s="112">
        <f>SUM(L120:L120)</f>
        <v>116</v>
      </c>
      <c r="M121" s="113">
        <f>SUM(M120:M120)</f>
        <v>24</v>
      </c>
      <c r="N121" s="114">
        <f t="shared" si="50"/>
        <v>1.1666666666666667</v>
      </c>
      <c r="O121" s="191">
        <f t="shared" si="34"/>
        <v>0.82857142857142863</v>
      </c>
      <c r="P121" s="163">
        <f>D121-J121</f>
        <v>-120</v>
      </c>
      <c r="Q121" s="164">
        <f>E121-K121</f>
        <v>-140</v>
      </c>
      <c r="R121" s="165">
        <f>F121-L121</f>
        <v>-116</v>
      </c>
      <c r="S121" s="232">
        <f>G121-M121</f>
        <v>-24</v>
      </c>
    </row>
    <row r="122" spans="1:19" ht="14.1" customHeight="1" x14ac:dyDescent="0.15">
      <c r="A122" s="264">
        <v>3</v>
      </c>
      <c r="B122" s="71" t="s">
        <v>39</v>
      </c>
      <c r="C122" s="179" t="s">
        <v>301</v>
      </c>
      <c r="D122" s="50">
        <v>90</v>
      </c>
      <c r="E122" s="58">
        <f>SUM(F122:G122)</f>
        <v>17</v>
      </c>
      <c r="F122" s="57">
        <v>4</v>
      </c>
      <c r="G122" s="26">
        <v>13</v>
      </c>
      <c r="H122" s="54"/>
      <c r="I122" s="41"/>
      <c r="J122" s="50">
        <v>80</v>
      </c>
      <c r="K122" s="58">
        <f>SUM(L122:M122)</f>
        <v>25</v>
      </c>
      <c r="L122" s="57">
        <v>8</v>
      </c>
      <c r="M122" s="26">
        <v>17</v>
      </c>
      <c r="N122" s="54"/>
      <c r="O122" s="41"/>
      <c r="P122" s="141"/>
      <c r="Q122" s="159">
        <f t="shared" ref="Q122:Q153" si="51">E122-K122</f>
        <v>-8</v>
      </c>
      <c r="R122" s="160">
        <f t="shared" ref="R122:R153" si="52">F122-L122</f>
        <v>-4</v>
      </c>
      <c r="S122" s="230">
        <f t="shared" ref="S122:S153" si="53">G122-M122</f>
        <v>-4</v>
      </c>
    </row>
    <row r="123" spans="1:19" ht="14.1" customHeight="1" x14ac:dyDescent="0.15">
      <c r="A123" s="264">
        <v>3</v>
      </c>
      <c r="B123" s="40" t="s">
        <v>39</v>
      </c>
      <c r="C123" s="59" t="s">
        <v>300</v>
      </c>
      <c r="D123" s="50"/>
      <c r="E123" s="21">
        <f>SUM(F123:G123)</f>
        <v>54</v>
      </c>
      <c r="F123" s="25">
        <v>32</v>
      </c>
      <c r="G123" s="29">
        <v>22</v>
      </c>
      <c r="H123" s="49"/>
      <c r="I123" s="27"/>
      <c r="J123" s="50"/>
      <c r="K123" s="21">
        <f>SUM(L123:M123)</f>
        <v>60</v>
      </c>
      <c r="L123" s="25">
        <v>25</v>
      </c>
      <c r="M123" s="29">
        <v>35</v>
      </c>
      <c r="N123" s="49"/>
      <c r="O123" s="27"/>
      <c r="P123" s="141"/>
      <c r="Q123" s="134">
        <f t="shared" si="51"/>
        <v>-6</v>
      </c>
      <c r="R123" s="135">
        <f t="shared" si="52"/>
        <v>7</v>
      </c>
      <c r="S123" s="221">
        <f t="shared" si="53"/>
        <v>-13</v>
      </c>
    </row>
    <row r="124" spans="1:19" ht="14.1" customHeight="1" x14ac:dyDescent="0.15">
      <c r="A124" s="264">
        <v>3</v>
      </c>
      <c r="B124" s="32" t="s">
        <v>39</v>
      </c>
      <c r="C124" s="31" t="s">
        <v>299</v>
      </c>
      <c r="D124" s="50"/>
      <c r="E124" s="21">
        <f>SUM(F124:G124)</f>
        <v>98</v>
      </c>
      <c r="F124" s="42">
        <v>41</v>
      </c>
      <c r="G124" s="45">
        <v>57</v>
      </c>
      <c r="H124" s="49"/>
      <c r="I124" s="27"/>
      <c r="J124" s="50"/>
      <c r="K124" s="21">
        <f>SUM(L124:M124)</f>
        <v>122</v>
      </c>
      <c r="L124" s="42">
        <v>46</v>
      </c>
      <c r="M124" s="45">
        <v>76</v>
      </c>
      <c r="N124" s="49"/>
      <c r="O124" s="27"/>
      <c r="P124" s="141"/>
      <c r="Q124" s="134">
        <f t="shared" si="51"/>
        <v>-24</v>
      </c>
      <c r="R124" s="135">
        <f t="shared" si="52"/>
        <v>-5</v>
      </c>
      <c r="S124" s="221">
        <f t="shared" si="53"/>
        <v>-19</v>
      </c>
    </row>
    <row r="125" spans="1:19" ht="14.1" customHeight="1" x14ac:dyDescent="0.15">
      <c r="A125" s="265">
        <v>1</v>
      </c>
      <c r="B125" s="68" t="s">
        <v>39</v>
      </c>
      <c r="C125" s="67" t="s">
        <v>298</v>
      </c>
      <c r="D125" s="48"/>
      <c r="E125" s="58">
        <f>SUM(F125:G125)</f>
        <v>8</v>
      </c>
      <c r="F125" s="15">
        <v>8</v>
      </c>
      <c r="G125" s="20"/>
      <c r="H125" s="47"/>
      <c r="I125" s="18"/>
      <c r="J125" s="48"/>
      <c r="K125" s="58">
        <f>SUM(L125:M125)</f>
        <v>1</v>
      </c>
      <c r="L125" s="15">
        <v>1</v>
      </c>
      <c r="M125" s="20"/>
      <c r="N125" s="47"/>
      <c r="O125" s="18"/>
      <c r="P125" s="142"/>
      <c r="Q125" s="161">
        <f t="shared" si="51"/>
        <v>7</v>
      </c>
      <c r="R125" s="162">
        <f t="shared" si="52"/>
        <v>7</v>
      </c>
      <c r="S125" s="231">
        <f t="shared" si="53"/>
        <v>0</v>
      </c>
    </row>
    <row r="126" spans="1:19" ht="14.1" customHeight="1" x14ac:dyDescent="0.15">
      <c r="A126" s="263" t="s">
        <v>53</v>
      </c>
      <c r="B126" s="108" t="s">
        <v>39</v>
      </c>
      <c r="C126" s="109" t="s">
        <v>54</v>
      </c>
      <c r="D126" s="110">
        <f>SUM(D122:D125)</f>
        <v>90</v>
      </c>
      <c r="E126" s="111">
        <f>F126+G126</f>
        <v>177</v>
      </c>
      <c r="F126" s="112">
        <f>SUM(F122:F125)</f>
        <v>85</v>
      </c>
      <c r="G126" s="113">
        <f>SUM(G122:G125)</f>
        <v>92</v>
      </c>
      <c r="H126" s="114">
        <f t="shared" ref="H126:H145" si="54">E126/D126</f>
        <v>1.9666666666666666</v>
      </c>
      <c r="I126" s="191">
        <f t="shared" si="33"/>
        <v>0.48022598870056499</v>
      </c>
      <c r="J126" s="110">
        <f>SUM(J122:J125)</f>
        <v>80</v>
      </c>
      <c r="K126" s="111">
        <f>L126+M126</f>
        <v>208</v>
      </c>
      <c r="L126" s="112">
        <f>SUM(L122:L125)</f>
        <v>80</v>
      </c>
      <c r="M126" s="113">
        <f>SUM(M122:M125)</f>
        <v>128</v>
      </c>
      <c r="N126" s="114">
        <f t="shared" ref="N126:N145" si="55">K126/J126</f>
        <v>2.6</v>
      </c>
      <c r="O126" s="191">
        <f t="shared" si="34"/>
        <v>0.38461538461538464</v>
      </c>
      <c r="P126" s="163">
        <f>D126-J126</f>
        <v>10</v>
      </c>
      <c r="Q126" s="164">
        <f t="shared" si="51"/>
        <v>-31</v>
      </c>
      <c r="R126" s="165">
        <f t="shared" si="52"/>
        <v>5</v>
      </c>
      <c r="S126" s="232">
        <f t="shared" si="53"/>
        <v>-36</v>
      </c>
    </row>
    <row r="127" spans="1:19" ht="14.1" customHeight="1" x14ac:dyDescent="0.15">
      <c r="A127" s="264">
        <v>3</v>
      </c>
      <c r="B127" s="32" t="s">
        <v>41</v>
      </c>
      <c r="C127" s="31" t="s">
        <v>297</v>
      </c>
      <c r="D127" s="46">
        <v>40</v>
      </c>
      <c r="E127" s="21">
        <f>SUM(F127:G127)</f>
        <v>29</v>
      </c>
      <c r="F127" s="42">
        <v>29</v>
      </c>
      <c r="G127" s="45"/>
      <c r="H127" s="44">
        <f t="shared" si="54"/>
        <v>0.72499999999999998</v>
      </c>
      <c r="I127" s="27"/>
      <c r="J127" s="46">
        <v>40</v>
      </c>
      <c r="K127" s="21">
        <f>SUM(L127:M127)</f>
        <v>25</v>
      </c>
      <c r="L127" s="42">
        <v>25</v>
      </c>
      <c r="M127" s="45"/>
      <c r="N127" s="44">
        <f t="shared" si="55"/>
        <v>0.625</v>
      </c>
      <c r="O127" s="27"/>
      <c r="P127" s="141"/>
      <c r="Q127" s="136">
        <f t="shared" si="51"/>
        <v>4</v>
      </c>
      <c r="R127" s="137">
        <f t="shared" si="52"/>
        <v>4</v>
      </c>
      <c r="S127" s="222">
        <f t="shared" si="53"/>
        <v>0</v>
      </c>
    </row>
    <row r="128" spans="1:19" ht="14.1" customHeight="1" x14ac:dyDescent="0.15">
      <c r="A128" s="266">
        <v>3</v>
      </c>
      <c r="B128" s="68" t="s">
        <v>41</v>
      </c>
      <c r="C128" s="67" t="s">
        <v>296</v>
      </c>
      <c r="D128" s="22">
        <v>30</v>
      </c>
      <c r="E128" s="16">
        <f>SUM(F128:G128)</f>
        <v>32</v>
      </c>
      <c r="F128" s="15">
        <v>32</v>
      </c>
      <c r="G128" s="20"/>
      <c r="H128" s="19">
        <f t="shared" si="54"/>
        <v>1.0666666666666667</v>
      </c>
      <c r="I128" s="18"/>
      <c r="J128" s="22">
        <v>30</v>
      </c>
      <c r="K128" s="16">
        <f>SUM(L128:M128)</f>
        <v>35</v>
      </c>
      <c r="L128" s="15">
        <v>35</v>
      </c>
      <c r="M128" s="20"/>
      <c r="N128" s="19">
        <f t="shared" si="55"/>
        <v>1.1666666666666667</v>
      </c>
      <c r="O128" s="18"/>
      <c r="P128" s="142"/>
      <c r="Q128" s="161">
        <f t="shared" si="51"/>
        <v>-3</v>
      </c>
      <c r="R128" s="162">
        <f t="shared" si="52"/>
        <v>-3</v>
      </c>
      <c r="S128" s="231">
        <f t="shared" si="53"/>
        <v>0</v>
      </c>
    </row>
    <row r="129" spans="1:19" ht="14.1" customHeight="1" x14ac:dyDescent="0.15">
      <c r="A129" s="263" t="s">
        <v>53</v>
      </c>
      <c r="B129" s="108" t="s">
        <v>41</v>
      </c>
      <c r="C129" s="109" t="s">
        <v>54</v>
      </c>
      <c r="D129" s="110">
        <f>SUM(D127:D128)</f>
        <v>70</v>
      </c>
      <c r="E129" s="111">
        <f>F129+G129</f>
        <v>61</v>
      </c>
      <c r="F129" s="112">
        <f>SUM(F127:F128)</f>
        <v>61</v>
      </c>
      <c r="G129" s="113">
        <f>SUM(G127:G128)</f>
        <v>0</v>
      </c>
      <c r="H129" s="114">
        <f t="shared" si="54"/>
        <v>0.87142857142857144</v>
      </c>
      <c r="I129" s="191">
        <f t="shared" si="33"/>
        <v>1</v>
      </c>
      <c r="J129" s="110">
        <f>SUM(J127:J128)</f>
        <v>70</v>
      </c>
      <c r="K129" s="111">
        <f>L129+M129</f>
        <v>60</v>
      </c>
      <c r="L129" s="112">
        <f>SUM(L127:L128)</f>
        <v>60</v>
      </c>
      <c r="M129" s="113">
        <f>SUM(M127:M128)</f>
        <v>0</v>
      </c>
      <c r="N129" s="114">
        <f t="shared" si="55"/>
        <v>0.8571428571428571</v>
      </c>
      <c r="O129" s="191">
        <f t="shared" si="34"/>
        <v>1</v>
      </c>
      <c r="P129" s="163">
        <f>D129-J129</f>
        <v>0</v>
      </c>
      <c r="Q129" s="164">
        <f t="shared" si="51"/>
        <v>1</v>
      </c>
      <c r="R129" s="165">
        <f t="shared" si="52"/>
        <v>1</v>
      </c>
      <c r="S129" s="232">
        <f t="shared" si="53"/>
        <v>0</v>
      </c>
    </row>
    <row r="130" spans="1:19" ht="14.1" customHeight="1" x14ac:dyDescent="0.15">
      <c r="A130" s="267">
        <v>3</v>
      </c>
      <c r="B130" s="40" t="s">
        <v>37</v>
      </c>
      <c r="C130" s="39" t="s">
        <v>127</v>
      </c>
      <c r="D130" s="72">
        <v>25</v>
      </c>
      <c r="E130" s="53">
        <f>SUM(F130:G130)</f>
        <v>47</v>
      </c>
      <c r="F130" s="57">
        <v>8</v>
      </c>
      <c r="G130" s="26">
        <v>39</v>
      </c>
      <c r="H130" s="49">
        <f t="shared" si="54"/>
        <v>1.88</v>
      </c>
      <c r="I130" s="27"/>
      <c r="J130" s="72">
        <v>25</v>
      </c>
      <c r="K130" s="53">
        <f>SUM(L130:M130)</f>
        <v>60</v>
      </c>
      <c r="L130" s="57">
        <v>12</v>
      </c>
      <c r="M130" s="26">
        <v>48</v>
      </c>
      <c r="N130" s="49">
        <f t="shared" si="55"/>
        <v>2.4</v>
      </c>
      <c r="O130" s="27"/>
      <c r="P130" s="138"/>
      <c r="Q130" s="166">
        <f t="shared" si="51"/>
        <v>-13</v>
      </c>
      <c r="R130" s="166">
        <f t="shared" si="52"/>
        <v>-4</v>
      </c>
      <c r="S130" s="233">
        <f t="shared" si="53"/>
        <v>-9</v>
      </c>
    </row>
    <row r="131" spans="1:19" ht="14.1" customHeight="1" x14ac:dyDescent="0.15">
      <c r="A131" s="264">
        <v>3</v>
      </c>
      <c r="B131" s="40" t="s">
        <v>37</v>
      </c>
      <c r="C131" s="39" t="s">
        <v>126</v>
      </c>
      <c r="D131" s="30">
        <v>35</v>
      </c>
      <c r="E131" s="21">
        <f>SUM(F131:G131)</f>
        <v>159</v>
      </c>
      <c r="F131" s="25">
        <v>34</v>
      </c>
      <c r="G131" s="29">
        <v>125</v>
      </c>
      <c r="H131" s="28">
        <f t="shared" si="54"/>
        <v>4.5428571428571427</v>
      </c>
      <c r="I131" s="27"/>
      <c r="J131" s="30">
        <v>35</v>
      </c>
      <c r="K131" s="21">
        <f>SUM(L131:M131)</f>
        <v>174</v>
      </c>
      <c r="L131" s="25">
        <v>27</v>
      </c>
      <c r="M131" s="29">
        <v>147</v>
      </c>
      <c r="N131" s="28">
        <f t="shared" si="55"/>
        <v>4.9714285714285715</v>
      </c>
      <c r="O131" s="27"/>
      <c r="P131" s="141"/>
      <c r="Q131" s="166">
        <f t="shared" si="51"/>
        <v>-15</v>
      </c>
      <c r="R131" s="166">
        <f t="shared" si="52"/>
        <v>7</v>
      </c>
      <c r="S131" s="234">
        <f t="shared" si="53"/>
        <v>-22</v>
      </c>
    </row>
    <row r="132" spans="1:19" ht="14.1" customHeight="1" x14ac:dyDescent="0.15">
      <c r="A132" s="268">
        <v>3</v>
      </c>
      <c r="B132" s="40" t="s">
        <v>37</v>
      </c>
      <c r="C132" s="39" t="s">
        <v>295</v>
      </c>
      <c r="D132" s="30">
        <v>240</v>
      </c>
      <c r="E132" s="16">
        <f>SUM(F132:G132)</f>
        <v>1029</v>
      </c>
      <c r="F132" s="57">
        <v>288</v>
      </c>
      <c r="G132" s="26">
        <v>741</v>
      </c>
      <c r="H132" s="49">
        <f t="shared" si="54"/>
        <v>4.2874999999999996</v>
      </c>
      <c r="I132" s="27"/>
      <c r="J132" s="30">
        <v>240</v>
      </c>
      <c r="K132" s="16">
        <f>SUM(L132:M132)</f>
        <v>1238</v>
      </c>
      <c r="L132" s="57">
        <v>255</v>
      </c>
      <c r="M132" s="26">
        <v>983</v>
      </c>
      <c r="N132" s="49">
        <f t="shared" si="55"/>
        <v>5.1583333333333332</v>
      </c>
      <c r="O132" s="27"/>
      <c r="P132" s="142"/>
      <c r="Q132" s="166">
        <f t="shared" si="51"/>
        <v>-209</v>
      </c>
      <c r="R132" s="166">
        <f t="shared" si="52"/>
        <v>33</v>
      </c>
      <c r="S132" s="235">
        <f t="shared" si="53"/>
        <v>-242</v>
      </c>
    </row>
    <row r="133" spans="1:19" ht="14.1" customHeight="1" x14ac:dyDescent="0.15">
      <c r="A133" s="263" t="s">
        <v>53</v>
      </c>
      <c r="B133" s="108" t="s">
        <v>37</v>
      </c>
      <c r="C133" s="109" t="s">
        <v>54</v>
      </c>
      <c r="D133" s="110">
        <f>SUM(D130:D132)</f>
        <v>300</v>
      </c>
      <c r="E133" s="111">
        <f>F133+G133</f>
        <v>1235</v>
      </c>
      <c r="F133" s="112">
        <f>SUM(F130:F132)</f>
        <v>330</v>
      </c>
      <c r="G133" s="113">
        <f>SUM(G130:G132)</f>
        <v>905</v>
      </c>
      <c r="H133" s="114">
        <f t="shared" si="54"/>
        <v>4.1166666666666663</v>
      </c>
      <c r="I133" s="191">
        <f t="shared" si="33"/>
        <v>0.26720647773279355</v>
      </c>
      <c r="J133" s="110">
        <f>SUM(J130:J132)</f>
        <v>300</v>
      </c>
      <c r="K133" s="111">
        <f>L133+M133</f>
        <v>1472</v>
      </c>
      <c r="L133" s="112">
        <f>SUM(L130:L132)</f>
        <v>294</v>
      </c>
      <c r="M133" s="113">
        <f>SUM(M130:M132)</f>
        <v>1178</v>
      </c>
      <c r="N133" s="114">
        <f t="shared" si="55"/>
        <v>4.9066666666666663</v>
      </c>
      <c r="O133" s="191">
        <f t="shared" si="34"/>
        <v>0.19972826086956522</v>
      </c>
      <c r="P133" s="163">
        <f>D133-J133</f>
        <v>0</v>
      </c>
      <c r="Q133" s="164">
        <f t="shared" si="51"/>
        <v>-237</v>
      </c>
      <c r="R133" s="165">
        <f t="shared" si="52"/>
        <v>36</v>
      </c>
      <c r="S133" s="232">
        <f t="shared" si="53"/>
        <v>-273</v>
      </c>
    </row>
    <row r="134" spans="1:19" ht="14.1" customHeight="1" x14ac:dyDescent="0.15">
      <c r="A134" s="267">
        <v>3</v>
      </c>
      <c r="B134" s="24" t="s">
        <v>293</v>
      </c>
      <c r="C134" s="23" t="s">
        <v>294</v>
      </c>
      <c r="D134" s="37">
        <v>40</v>
      </c>
      <c r="E134" s="34">
        <f>SUM(F134:G134)</f>
        <v>655</v>
      </c>
      <c r="F134" s="33">
        <v>36</v>
      </c>
      <c r="G134" s="36">
        <v>619</v>
      </c>
      <c r="H134" s="35">
        <f t="shared" si="54"/>
        <v>16.375</v>
      </c>
      <c r="I134" s="41"/>
      <c r="J134" s="37">
        <v>40</v>
      </c>
      <c r="K134" s="34">
        <f>SUM(L134:M134)</f>
        <v>671</v>
      </c>
      <c r="L134" s="33">
        <v>32</v>
      </c>
      <c r="M134" s="36">
        <v>639</v>
      </c>
      <c r="N134" s="35">
        <f t="shared" si="55"/>
        <v>16.774999999999999</v>
      </c>
      <c r="O134" s="41"/>
      <c r="P134" s="138"/>
      <c r="Q134" s="132">
        <f t="shared" si="51"/>
        <v>-16</v>
      </c>
      <c r="R134" s="133">
        <f t="shared" si="52"/>
        <v>4</v>
      </c>
      <c r="S134" s="220">
        <f t="shared" si="53"/>
        <v>-20</v>
      </c>
    </row>
    <row r="135" spans="1:19" ht="14.1" customHeight="1" x14ac:dyDescent="0.15">
      <c r="A135" s="268">
        <v>3</v>
      </c>
      <c r="B135" s="40" t="s">
        <v>293</v>
      </c>
      <c r="C135" s="39" t="s">
        <v>67</v>
      </c>
      <c r="D135" s="30">
        <v>120</v>
      </c>
      <c r="E135" s="34">
        <f>SUM(F135:G135)</f>
        <v>464</v>
      </c>
      <c r="F135" s="25">
        <v>87</v>
      </c>
      <c r="G135" s="29">
        <v>377</v>
      </c>
      <c r="H135" s="28">
        <f t="shared" si="54"/>
        <v>3.8666666666666667</v>
      </c>
      <c r="I135" s="27"/>
      <c r="J135" s="30">
        <v>120</v>
      </c>
      <c r="K135" s="34">
        <f>SUM(L135:M135)</f>
        <v>454</v>
      </c>
      <c r="L135" s="25">
        <v>69</v>
      </c>
      <c r="M135" s="29">
        <v>385</v>
      </c>
      <c r="N135" s="28">
        <f t="shared" si="55"/>
        <v>3.7833333333333332</v>
      </c>
      <c r="O135" s="27"/>
      <c r="P135" s="141"/>
      <c r="Q135" s="134">
        <f t="shared" si="51"/>
        <v>10</v>
      </c>
      <c r="R135" s="135">
        <f t="shared" si="52"/>
        <v>18</v>
      </c>
      <c r="S135" s="221">
        <f t="shared" si="53"/>
        <v>-8</v>
      </c>
    </row>
    <row r="136" spans="1:19" ht="14.1" customHeight="1" x14ac:dyDescent="0.15">
      <c r="A136" s="264">
        <v>3</v>
      </c>
      <c r="B136" s="32" t="s">
        <v>293</v>
      </c>
      <c r="C136" s="31" t="s">
        <v>292</v>
      </c>
      <c r="D136" s="46">
        <v>320</v>
      </c>
      <c r="E136" s="34">
        <f>SUM(F136:G136)</f>
        <v>758</v>
      </c>
      <c r="F136" s="42">
        <v>307</v>
      </c>
      <c r="G136" s="45">
        <v>451</v>
      </c>
      <c r="H136" s="44">
        <f t="shared" si="54"/>
        <v>2.3687499999999999</v>
      </c>
      <c r="I136" s="18"/>
      <c r="J136" s="46">
        <v>320</v>
      </c>
      <c r="K136" s="34">
        <f>SUM(L136:M136)</f>
        <v>775</v>
      </c>
      <c r="L136" s="42">
        <v>280</v>
      </c>
      <c r="M136" s="45">
        <v>495</v>
      </c>
      <c r="N136" s="44">
        <f t="shared" si="55"/>
        <v>2.421875</v>
      </c>
      <c r="O136" s="18"/>
      <c r="P136" s="142"/>
      <c r="Q136" s="136">
        <f t="shared" si="51"/>
        <v>-17</v>
      </c>
      <c r="R136" s="137">
        <f t="shared" si="52"/>
        <v>27</v>
      </c>
      <c r="S136" s="222">
        <f t="shared" si="53"/>
        <v>-44</v>
      </c>
    </row>
    <row r="137" spans="1:19" ht="14.1" customHeight="1" x14ac:dyDescent="0.15">
      <c r="A137" s="263" t="s">
        <v>53</v>
      </c>
      <c r="B137" s="108" t="s">
        <v>291</v>
      </c>
      <c r="C137" s="109" t="s">
        <v>54</v>
      </c>
      <c r="D137" s="110">
        <f>SUM(D134:D136)</f>
        <v>480</v>
      </c>
      <c r="E137" s="111">
        <f>F137+G137</f>
        <v>1877</v>
      </c>
      <c r="F137" s="112">
        <f>SUM(F134:F136)</f>
        <v>430</v>
      </c>
      <c r="G137" s="113">
        <f>SUM(G134:G136)</f>
        <v>1447</v>
      </c>
      <c r="H137" s="114">
        <f t="shared" si="54"/>
        <v>3.9104166666666669</v>
      </c>
      <c r="I137" s="191">
        <f t="shared" ref="I137:I196" si="56">F137/E137</f>
        <v>0.2290889717634523</v>
      </c>
      <c r="J137" s="110">
        <f>SUM(J134:J136)</f>
        <v>480</v>
      </c>
      <c r="K137" s="111">
        <f>L137+M137</f>
        <v>1900</v>
      </c>
      <c r="L137" s="112">
        <f>SUM(L134:L136)</f>
        <v>381</v>
      </c>
      <c r="M137" s="113">
        <f>SUM(M134:M136)</f>
        <v>1519</v>
      </c>
      <c r="N137" s="114">
        <f t="shared" si="55"/>
        <v>3.9583333333333335</v>
      </c>
      <c r="O137" s="191">
        <f t="shared" ref="O137:O196" si="57">L137/K137</f>
        <v>0.20052631578947369</v>
      </c>
      <c r="P137" s="163">
        <f>D137-J137</f>
        <v>0</v>
      </c>
      <c r="Q137" s="164">
        <f t="shared" si="51"/>
        <v>-23</v>
      </c>
      <c r="R137" s="165">
        <f t="shared" si="52"/>
        <v>49</v>
      </c>
      <c r="S137" s="232">
        <f t="shared" si="53"/>
        <v>-72</v>
      </c>
    </row>
    <row r="138" spans="1:19" ht="14.1" customHeight="1" x14ac:dyDescent="0.15">
      <c r="A138" s="264">
        <v>3</v>
      </c>
      <c r="B138" s="40" t="s">
        <v>290</v>
      </c>
      <c r="C138" s="39" t="s">
        <v>127</v>
      </c>
      <c r="D138" s="72">
        <v>35</v>
      </c>
      <c r="E138" s="21">
        <f>SUM(F138:G138)</f>
        <v>181</v>
      </c>
      <c r="F138" s="25">
        <v>17</v>
      </c>
      <c r="G138" s="29">
        <v>164</v>
      </c>
      <c r="H138" s="28">
        <f t="shared" si="54"/>
        <v>5.1714285714285717</v>
      </c>
      <c r="I138" s="41"/>
      <c r="J138" s="72">
        <v>35</v>
      </c>
      <c r="K138" s="21">
        <f>SUM(L138:M138)</f>
        <v>188</v>
      </c>
      <c r="L138" s="25">
        <v>16</v>
      </c>
      <c r="M138" s="29">
        <v>172</v>
      </c>
      <c r="N138" s="28">
        <f t="shared" si="55"/>
        <v>5.371428571428571</v>
      </c>
      <c r="O138" s="41"/>
      <c r="P138" s="138"/>
      <c r="Q138" s="134">
        <f t="shared" si="51"/>
        <v>-7</v>
      </c>
      <c r="R138" s="135">
        <f t="shared" si="52"/>
        <v>1</v>
      </c>
      <c r="S138" s="221">
        <f t="shared" si="53"/>
        <v>-8</v>
      </c>
    </row>
    <row r="139" spans="1:19" ht="14.1" customHeight="1" x14ac:dyDescent="0.15">
      <c r="A139" s="264">
        <v>3</v>
      </c>
      <c r="B139" s="32" t="s">
        <v>45</v>
      </c>
      <c r="C139" s="31" t="s">
        <v>126</v>
      </c>
      <c r="D139" s="30">
        <v>35</v>
      </c>
      <c r="E139" s="21">
        <f>SUM(F139:G139)</f>
        <v>151</v>
      </c>
      <c r="F139" s="42">
        <v>30</v>
      </c>
      <c r="G139" s="45">
        <v>121</v>
      </c>
      <c r="H139" s="44">
        <f t="shared" si="54"/>
        <v>4.3142857142857141</v>
      </c>
      <c r="I139" s="27"/>
      <c r="J139" s="30">
        <v>35</v>
      </c>
      <c r="K139" s="21">
        <f>SUM(L139:M139)</f>
        <v>154</v>
      </c>
      <c r="L139" s="42">
        <v>25</v>
      </c>
      <c r="M139" s="45">
        <v>129</v>
      </c>
      <c r="N139" s="44">
        <f t="shared" si="55"/>
        <v>4.4000000000000004</v>
      </c>
      <c r="O139" s="27"/>
      <c r="P139" s="141"/>
      <c r="Q139" s="136">
        <f t="shared" si="51"/>
        <v>-3</v>
      </c>
      <c r="R139" s="137">
        <f t="shared" si="52"/>
        <v>5</v>
      </c>
      <c r="S139" s="222">
        <f t="shared" si="53"/>
        <v>-8</v>
      </c>
    </row>
    <row r="140" spans="1:19" ht="14.1" customHeight="1" x14ac:dyDescent="0.15">
      <c r="A140" s="264">
        <v>3</v>
      </c>
      <c r="B140" s="32" t="s">
        <v>290</v>
      </c>
      <c r="C140" s="31" t="s">
        <v>85</v>
      </c>
      <c r="D140" s="46">
        <v>105</v>
      </c>
      <c r="E140" s="21">
        <f>SUM(F140:G140)</f>
        <v>221</v>
      </c>
      <c r="F140" s="42">
        <v>112</v>
      </c>
      <c r="G140" s="45">
        <v>109</v>
      </c>
      <c r="H140" s="44">
        <f t="shared" si="54"/>
        <v>2.1047619047619048</v>
      </c>
      <c r="I140" s="18"/>
      <c r="J140" s="46">
        <v>105</v>
      </c>
      <c r="K140" s="21">
        <f>SUM(L140:M140)</f>
        <v>216</v>
      </c>
      <c r="L140" s="42">
        <v>80</v>
      </c>
      <c r="M140" s="45">
        <v>136</v>
      </c>
      <c r="N140" s="44">
        <f t="shared" si="55"/>
        <v>2.0571428571428569</v>
      </c>
      <c r="O140" s="18"/>
      <c r="P140" s="142"/>
      <c r="Q140" s="136">
        <f t="shared" si="51"/>
        <v>5</v>
      </c>
      <c r="R140" s="137">
        <f t="shared" si="52"/>
        <v>32</v>
      </c>
      <c r="S140" s="222">
        <f t="shared" si="53"/>
        <v>-27</v>
      </c>
    </row>
    <row r="141" spans="1:19" ht="14.1" customHeight="1" x14ac:dyDescent="0.15">
      <c r="A141" s="263" t="s">
        <v>53</v>
      </c>
      <c r="B141" s="108" t="s">
        <v>45</v>
      </c>
      <c r="C141" s="109" t="s">
        <v>54</v>
      </c>
      <c r="D141" s="110">
        <f>SUM(D138:D140)</f>
        <v>175</v>
      </c>
      <c r="E141" s="111">
        <f>F141+G141</f>
        <v>553</v>
      </c>
      <c r="F141" s="112">
        <f>SUM(F138:F140)</f>
        <v>159</v>
      </c>
      <c r="G141" s="113">
        <f>SUM(G138:G140)</f>
        <v>394</v>
      </c>
      <c r="H141" s="114">
        <f t="shared" si="54"/>
        <v>3.16</v>
      </c>
      <c r="I141" s="191">
        <f t="shared" si="56"/>
        <v>0.28752260397830021</v>
      </c>
      <c r="J141" s="110">
        <f>SUM(J138:J140)</f>
        <v>175</v>
      </c>
      <c r="K141" s="111">
        <f>L141+M141</f>
        <v>558</v>
      </c>
      <c r="L141" s="112">
        <f>SUM(L138:L140)</f>
        <v>121</v>
      </c>
      <c r="M141" s="113">
        <f>SUM(M138:M140)</f>
        <v>437</v>
      </c>
      <c r="N141" s="114">
        <f t="shared" si="55"/>
        <v>3.1885714285714286</v>
      </c>
      <c r="O141" s="191">
        <f t="shared" si="57"/>
        <v>0.21684587813620071</v>
      </c>
      <c r="P141" s="163">
        <f>D141-J141</f>
        <v>0</v>
      </c>
      <c r="Q141" s="164">
        <f t="shared" si="51"/>
        <v>-5</v>
      </c>
      <c r="R141" s="165">
        <f t="shared" si="52"/>
        <v>38</v>
      </c>
      <c r="S141" s="232">
        <f t="shared" si="53"/>
        <v>-43</v>
      </c>
    </row>
    <row r="142" spans="1:19" ht="14.1" customHeight="1" x14ac:dyDescent="0.15">
      <c r="A142" s="267">
        <v>3</v>
      </c>
      <c r="B142" s="24" t="s">
        <v>288</v>
      </c>
      <c r="C142" s="23" t="s">
        <v>280</v>
      </c>
      <c r="D142" s="37">
        <v>50</v>
      </c>
      <c r="E142" s="34">
        <f>SUM(F142:G142)</f>
        <v>72</v>
      </c>
      <c r="F142" s="33">
        <v>24</v>
      </c>
      <c r="G142" s="36">
        <v>48</v>
      </c>
      <c r="H142" s="35">
        <f t="shared" si="54"/>
        <v>1.44</v>
      </c>
      <c r="I142" s="41"/>
      <c r="J142" s="37">
        <v>50</v>
      </c>
      <c r="K142" s="34">
        <f>SUM(L142:M142)</f>
        <v>63</v>
      </c>
      <c r="L142" s="33">
        <v>23</v>
      </c>
      <c r="M142" s="36">
        <v>40</v>
      </c>
      <c r="N142" s="35">
        <f t="shared" si="55"/>
        <v>1.26</v>
      </c>
      <c r="O142" s="41"/>
      <c r="P142" s="138"/>
      <c r="Q142" s="132">
        <f t="shared" si="51"/>
        <v>9</v>
      </c>
      <c r="R142" s="133">
        <f t="shared" si="52"/>
        <v>1</v>
      </c>
      <c r="S142" s="220">
        <f t="shared" si="53"/>
        <v>8</v>
      </c>
    </row>
    <row r="143" spans="1:19" ht="14.1" customHeight="1" x14ac:dyDescent="0.15">
      <c r="A143" s="268">
        <v>3</v>
      </c>
      <c r="B143" s="40" t="s">
        <v>288</v>
      </c>
      <c r="C143" s="39" t="s">
        <v>289</v>
      </c>
      <c r="D143" s="30">
        <v>60</v>
      </c>
      <c r="E143" s="34">
        <f>SUM(F143:G143)</f>
        <v>110</v>
      </c>
      <c r="F143" s="25">
        <v>45</v>
      </c>
      <c r="G143" s="29">
        <v>65</v>
      </c>
      <c r="H143" s="28">
        <f t="shared" si="54"/>
        <v>1.8333333333333333</v>
      </c>
      <c r="I143" s="27"/>
      <c r="J143" s="30">
        <v>60</v>
      </c>
      <c r="K143" s="34">
        <f>SUM(L143:M143)</f>
        <v>110</v>
      </c>
      <c r="L143" s="25">
        <v>39</v>
      </c>
      <c r="M143" s="29">
        <v>71</v>
      </c>
      <c r="N143" s="28">
        <f t="shared" si="55"/>
        <v>1.8333333333333333</v>
      </c>
      <c r="O143" s="27"/>
      <c r="P143" s="141"/>
      <c r="Q143" s="134">
        <f t="shared" si="51"/>
        <v>0</v>
      </c>
      <c r="R143" s="135">
        <f t="shared" si="52"/>
        <v>6</v>
      </c>
      <c r="S143" s="221">
        <f t="shared" si="53"/>
        <v>-6</v>
      </c>
    </row>
    <row r="144" spans="1:19" ht="14.1" customHeight="1" x14ac:dyDescent="0.15">
      <c r="A144" s="264">
        <v>3</v>
      </c>
      <c r="B144" s="32" t="s">
        <v>288</v>
      </c>
      <c r="C144" s="31" t="s">
        <v>85</v>
      </c>
      <c r="D144" s="46">
        <v>190</v>
      </c>
      <c r="E144" s="34">
        <f>SUM(F144:G144)</f>
        <v>388</v>
      </c>
      <c r="F144" s="42">
        <v>103</v>
      </c>
      <c r="G144" s="45">
        <v>285</v>
      </c>
      <c r="H144" s="44">
        <f t="shared" si="54"/>
        <v>2.0421052631578949</v>
      </c>
      <c r="I144" s="18"/>
      <c r="J144" s="46">
        <v>190</v>
      </c>
      <c r="K144" s="34">
        <f>SUM(L144:M144)</f>
        <v>372</v>
      </c>
      <c r="L144" s="42">
        <v>96</v>
      </c>
      <c r="M144" s="45">
        <v>276</v>
      </c>
      <c r="N144" s="44">
        <f t="shared" si="55"/>
        <v>1.9578947368421054</v>
      </c>
      <c r="O144" s="18"/>
      <c r="P144" s="142"/>
      <c r="Q144" s="136">
        <f t="shared" si="51"/>
        <v>16</v>
      </c>
      <c r="R144" s="137">
        <f t="shared" si="52"/>
        <v>7</v>
      </c>
      <c r="S144" s="222">
        <f t="shared" si="53"/>
        <v>9</v>
      </c>
    </row>
    <row r="145" spans="1:19" ht="14.1" customHeight="1" x14ac:dyDescent="0.15">
      <c r="A145" s="263" t="s">
        <v>53</v>
      </c>
      <c r="B145" s="108" t="s">
        <v>13</v>
      </c>
      <c r="C145" s="109" t="s">
        <v>54</v>
      </c>
      <c r="D145" s="110">
        <f>SUM(D142:D144)</f>
        <v>300</v>
      </c>
      <c r="E145" s="111">
        <f>F145+G145</f>
        <v>570</v>
      </c>
      <c r="F145" s="112">
        <f>SUM(F142:F144)</f>
        <v>172</v>
      </c>
      <c r="G145" s="113">
        <f>SUM(G142:G144)</f>
        <v>398</v>
      </c>
      <c r="H145" s="114">
        <f t="shared" si="54"/>
        <v>1.9</v>
      </c>
      <c r="I145" s="191">
        <f t="shared" si="56"/>
        <v>0.30175438596491228</v>
      </c>
      <c r="J145" s="110">
        <f>SUM(J142:J144)</f>
        <v>300</v>
      </c>
      <c r="K145" s="111">
        <f>L145+M145</f>
        <v>545</v>
      </c>
      <c r="L145" s="112">
        <f>SUM(L142:L144)</f>
        <v>158</v>
      </c>
      <c r="M145" s="113">
        <f>SUM(M142:M144)</f>
        <v>387</v>
      </c>
      <c r="N145" s="114">
        <f t="shared" si="55"/>
        <v>1.8166666666666667</v>
      </c>
      <c r="O145" s="191">
        <f t="shared" si="57"/>
        <v>0.28990825688073396</v>
      </c>
      <c r="P145" s="163">
        <f>D145-J145</f>
        <v>0</v>
      </c>
      <c r="Q145" s="164">
        <f t="shared" si="51"/>
        <v>25</v>
      </c>
      <c r="R145" s="165">
        <f t="shared" si="52"/>
        <v>14</v>
      </c>
      <c r="S145" s="232">
        <f t="shared" si="53"/>
        <v>11</v>
      </c>
    </row>
    <row r="146" spans="1:19" ht="14.1" customHeight="1" x14ac:dyDescent="0.15">
      <c r="A146" s="267">
        <v>3</v>
      </c>
      <c r="B146" s="24" t="s">
        <v>285</v>
      </c>
      <c r="C146" s="23" t="s">
        <v>287</v>
      </c>
      <c r="D146" s="56">
        <v>301</v>
      </c>
      <c r="E146" s="53">
        <f>SUM(F146:G146)</f>
        <v>35</v>
      </c>
      <c r="F146" s="52">
        <v>27</v>
      </c>
      <c r="G146" s="55">
        <v>8</v>
      </c>
      <c r="H146" s="79"/>
      <c r="I146" s="78"/>
      <c r="J146" s="56">
        <v>296</v>
      </c>
      <c r="K146" s="53">
        <f>SUM(L146:M146)</f>
        <v>45</v>
      </c>
      <c r="L146" s="52">
        <v>32</v>
      </c>
      <c r="M146" s="55">
        <v>13</v>
      </c>
      <c r="N146" s="79"/>
      <c r="O146" s="78"/>
      <c r="P146" s="167"/>
      <c r="Q146" s="159">
        <f t="shared" si="51"/>
        <v>-10</v>
      </c>
      <c r="R146" s="160">
        <f t="shared" si="52"/>
        <v>-5</v>
      </c>
      <c r="S146" s="230">
        <f t="shared" si="53"/>
        <v>-5</v>
      </c>
    </row>
    <row r="147" spans="1:19" ht="14.1" customHeight="1" x14ac:dyDescent="0.15">
      <c r="A147" s="267">
        <v>3</v>
      </c>
      <c r="B147" s="24" t="s">
        <v>285</v>
      </c>
      <c r="C147" s="23" t="s">
        <v>286</v>
      </c>
      <c r="D147" s="50"/>
      <c r="E147" s="21">
        <f>SUM(F147:G147)</f>
        <v>307</v>
      </c>
      <c r="F147" s="25">
        <v>29</v>
      </c>
      <c r="G147" s="29">
        <v>278</v>
      </c>
      <c r="H147" s="49"/>
      <c r="I147" s="27"/>
      <c r="J147" s="50"/>
      <c r="K147" s="21">
        <f>SUM(L147:M147)</f>
        <v>406</v>
      </c>
      <c r="L147" s="25">
        <v>25</v>
      </c>
      <c r="M147" s="29">
        <v>381</v>
      </c>
      <c r="N147" s="49"/>
      <c r="O147" s="27"/>
      <c r="P147" s="141"/>
      <c r="Q147" s="134">
        <f t="shared" si="51"/>
        <v>-99</v>
      </c>
      <c r="R147" s="135">
        <f t="shared" si="52"/>
        <v>4</v>
      </c>
      <c r="S147" s="221">
        <f t="shared" si="53"/>
        <v>-103</v>
      </c>
    </row>
    <row r="148" spans="1:19" ht="14.1" customHeight="1" x14ac:dyDescent="0.15">
      <c r="A148" s="268">
        <v>3</v>
      </c>
      <c r="B148" s="40" t="s">
        <v>285</v>
      </c>
      <c r="C148" s="39" t="s">
        <v>108</v>
      </c>
      <c r="D148" s="50"/>
      <c r="E148" s="34">
        <f>SUM(F148:G148)</f>
        <v>515</v>
      </c>
      <c r="F148" s="25">
        <v>73</v>
      </c>
      <c r="G148" s="29">
        <v>442</v>
      </c>
      <c r="H148" s="49"/>
      <c r="I148" s="27"/>
      <c r="J148" s="50"/>
      <c r="K148" s="34">
        <f>SUM(L148:M148)</f>
        <v>577</v>
      </c>
      <c r="L148" s="25">
        <v>69</v>
      </c>
      <c r="M148" s="29">
        <v>508</v>
      </c>
      <c r="N148" s="49"/>
      <c r="O148" s="27"/>
      <c r="P148" s="141"/>
      <c r="Q148" s="134">
        <f t="shared" si="51"/>
        <v>-62</v>
      </c>
      <c r="R148" s="135">
        <f t="shared" si="52"/>
        <v>4</v>
      </c>
      <c r="S148" s="221">
        <f t="shared" si="53"/>
        <v>-66</v>
      </c>
    </row>
    <row r="149" spans="1:19" ht="14.1" customHeight="1" x14ac:dyDescent="0.15">
      <c r="A149" s="264">
        <v>3</v>
      </c>
      <c r="B149" s="32" t="s">
        <v>285</v>
      </c>
      <c r="C149" s="31" t="s">
        <v>284</v>
      </c>
      <c r="D149" s="48"/>
      <c r="E149" s="34">
        <f>SUM(F149:G149)</f>
        <v>195</v>
      </c>
      <c r="F149" s="42">
        <v>94</v>
      </c>
      <c r="G149" s="45">
        <v>101</v>
      </c>
      <c r="H149" s="47"/>
      <c r="I149" s="18"/>
      <c r="J149" s="48"/>
      <c r="K149" s="34">
        <f>SUM(L149:M149)</f>
        <v>270</v>
      </c>
      <c r="L149" s="42">
        <v>111</v>
      </c>
      <c r="M149" s="45">
        <v>159</v>
      </c>
      <c r="N149" s="47"/>
      <c r="O149" s="18"/>
      <c r="P149" s="142"/>
      <c r="Q149" s="136">
        <f t="shared" si="51"/>
        <v>-75</v>
      </c>
      <c r="R149" s="137">
        <f t="shared" si="52"/>
        <v>-17</v>
      </c>
      <c r="S149" s="222">
        <f t="shared" si="53"/>
        <v>-58</v>
      </c>
    </row>
    <row r="150" spans="1:19" ht="14.1" customHeight="1" x14ac:dyDescent="0.15">
      <c r="A150" s="263" t="s">
        <v>53</v>
      </c>
      <c r="B150" s="108" t="s">
        <v>14</v>
      </c>
      <c r="C150" s="109" t="s">
        <v>54</v>
      </c>
      <c r="D150" s="110">
        <f>SUM(D146:D149)</f>
        <v>301</v>
      </c>
      <c r="E150" s="111">
        <f>F150+G150</f>
        <v>1052</v>
      </c>
      <c r="F150" s="112">
        <f>SUM(F146:F149)</f>
        <v>223</v>
      </c>
      <c r="G150" s="113">
        <f>SUM(G146:G149)</f>
        <v>829</v>
      </c>
      <c r="H150" s="114">
        <f>E150/D150</f>
        <v>3.4950166112956809</v>
      </c>
      <c r="I150" s="191">
        <f t="shared" si="56"/>
        <v>0.21197718631178708</v>
      </c>
      <c r="J150" s="110">
        <f>SUM(J146:J149)</f>
        <v>296</v>
      </c>
      <c r="K150" s="111">
        <f>L150+M150</f>
        <v>1298</v>
      </c>
      <c r="L150" s="112">
        <f>SUM(L146:L149)</f>
        <v>237</v>
      </c>
      <c r="M150" s="113">
        <f>SUM(M146:M149)</f>
        <v>1061</v>
      </c>
      <c r="N150" s="114">
        <f>K150/J150</f>
        <v>4.3851351351351351</v>
      </c>
      <c r="O150" s="191">
        <f t="shared" si="57"/>
        <v>0.18258859784283513</v>
      </c>
      <c r="P150" s="163">
        <f>D150-J150</f>
        <v>5</v>
      </c>
      <c r="Q150" s="164">
        <f t="shared" si="51"/>
        <v>-246</v>
      </c>
      <c r="R150" s="165">
        <f t="shared" si="52"/>
        <v>-14</v>
      </c>
      <c r="S150" s="232">
        <f t="shared" si="53"/>
        <v>-232</v>
      </c>
    </row>
    <row r="151" spans="1:19" ht="14.1" customHeight="1" x14ac:dyDescent="0.15">
      <c r="A151" s="269">
        <v>3</v>
      </c>
      <c r="B151" s="24" t="s">
        <v>281</v>
      </c>
      <c r="C151" s="70" t="s">
        <v>283</v>
      </c>
      <c r="D151" s="50">
        <v>161</v>
      </c>
      <c r="E151" s="53">
        <f>SUM(F151:G151)</f>
        <v>85</v>
      </c>
      <c r="F151" s="52">
        <v>31</v>
      </c>
      <c r="G151" s="55">
        <v>54</v>
      </c>
      <c r="H151" s="54"/>
      <c r="I151" s="27"/>
      <c r="J151" s="50">
        <v>148</v>
      </c>
      <c r="K151" s="53">
        <f>SUM(L151:M151)</f>
        <v>135</v>
      </c>
      <c r="L151" s="52">
        <v>28</v>
      </c>
      <c r="M151" s="55">
        <v>107</v>
      </c>
      <c r="N151" s="54"/>
      <c r="O151" s="27"/>
      <c r="P151" s="141"/>
      <c r="Q151" s="159">
        <f t="shared" si="51"/>
        <v>-50</v>
      </c>
      <c r="R151" s="160">
        <f t="shared" si="52"/>
        <v>3</v>
      </c>
      <c r="S151" s="230">
        <f t="shared" si="53"/>
        <v>-53</v>
      </c>
    </row>
    <row r="152" spans="1:19" ht="14.1" customHeight="1" x14ac:dyDescent="0.15">
      <c r="A152" s="268">
        <v>3</v>
      </c>
      <c r="B152" s="24" t="s">
        <v>281</v>
      </c>
      <c r="C152" s="23" t="s">
        <v>282</v>
      </c>
      <c r="D152" s="50"/>
      <c r="E152" s="21">
        <f>SUM(F152:G152)</f>
        <v>67</v>
      </c>
      <c r="F152" s="25">
        <v>24</v>
      </c>
      <c r="G152" s="29">
        <v>43</v>
      </c>
      <c r="H152" s="49"/>
      <c r="I152" s="27"/>
      <c r="J152" s="50"/>
      <c r="K152" s="21">
        <f>SUM(L152:M152)</f>
        <v>81</v>
      </c>
      <c r="L152" s="25">
        <v>29</v>
      </c>
      <c r="M152" s="29">
        <v>52</v>
      </c>
      <c r="N152" s="49"/>
      <c r="O152" s="27"/>
      <c r="P152" s="141"/>
      <c r="Q152" s="134">
        <f t="shared" si="51"/>
        <v>-14</v>
      </c>
      <c r="R152" s="135">
        <f t="shared" si="52"/>
        <v>-5</v>
      </c>
      <c r="S152" s="221">
        <f t="shared" si="53"/>
        <v>-9</v>
      </c>
    </row>
    <row r="153" spans="1:19" ht="14.1" customHeight="1" x14ac:dyDescent="0.15">
      <c r="A153" s="268">
        <v>3</v>
      </c>
      <c r="B153" s="24" t="s">
        <v>281</v>
      </c>
      <c r="C153" s="23" t="s">
        <v>71</v>
      </c>
      <c r="D153" s="50"/>
      <c r="E153" s="21">
        <f>SUM(F153:G153)</f>
        <v>176</v>
      </c>
      <c r="F153" s="25">
        <v>49</v>
      </c>
      <c r="G153" s="29">
        <v>127</v>
      </c>
      <c r="H153" s="49"/>
      <c r="I153" s="27"/>
      <c r="J153" s="50"/>
      <c r="K153" s="21">
        <f>SUM(L153:M153)</f>
        <v>248</v>
      </c>
      <c r="L153" s="25">
        <v>91</v>
      </c>
      <c r="M153" s="29">
        <v>157</v>
      </c>
      <c r="N153" s="49"/>
      <c r="O153" s="27"/>
      <c r="P153" s="141"/>
      <c r="Q153" s="134">
        <f t="shared" si="51"/>
        <v>-72</v>
      </c>
      <c r="R153" s="135">
        <f t="shared" si="52"/>
        <v>-42</v>
      </c>
      <c r="S153" s="221">
        <f t="shared" si="53"/>
        <v>-30</v>
      </c>
    </row>
    <row r="154" spans="1:19" ht="14.1" customHeight="1" x14ac:dyDescent="0.15">
      <c r="A154" s="263" t="s">
        <v>53</v>
      </c>
      <c r="B154" s="108" t="s">
        <v>281</v>
      </c>
      <c r="C154" s="109" t="s">
        <v>54</v>
      </c>
      <c r="D154" s="110">
        <f>SUM(D151:D153)</f>
        <v>161</v>
      </c>
      <c r="E154" s="111">
        <f>F154+G154</f>
        <v>328</v>
      </c>
      <c r="F154" s="112">
        <f>SUM(F151:F153)</f>
        <v>104</v>
      </c>
      <c r="G154" s="113">
        <f>SUM(G151:G153)</f>
        <v>224</v>
      </c>
      <c r="H154" s="114">
        <f t="shared" ref="H154:H163" si="58">E154/D154</f>
        <v>2.0372670807453415</v>
      </c>
      <c r="I154" s="191">
        <f t="shared" si="56"/>
        <v>0.31707317073170732</v>
      </c>
      <c r="J154" s="110">
        <f>SUM(J151:J153)</f>
        <v>148</v>
      </c>
      <c r="K154" s="111">
        <f>L154+M154</f>
        <v>464</v>
      </c>
      <c r="L154" s="112">
        <f>SUM(L151:L153)</f>
        <v>148</v>
      </c>
      <c r="M154" s="113">
        <f>SUM(M151:M153)</f>
        <v>316</v>
      </c>
      <c r="N154" s="114">
        <f t="shared" ref="N154:N163" si="59">K154/J154</f>
        <v>3.1351351351351351</v>
      </c>
      <c r="O154" s="191">
        <f t="shared" si="57"/>
        <v>0.31896551724137934</v>
      </c>
      <c r="P154" s="163">
        <f>D154-J154</f>
        <v>13</v>
      </c>
      <c r="Q154" s="164">
        <f t="shared" ref="Q154:Q169" si="60">E154-K154</f>
        <v>-136</v>
      </c>
      <c r="R154" s="165">
        <f t="shared" ref="R154:R169" si="61">F154-L154</f>
        <v>-44</v>
      </c>
      <c r="S154" s="232">
        <f t="shared" ref="S154:S169" si="62">G154-M154</f>
        <v>-92</v>
      </c>
    </row>
    <row r="155" spans="1:19" ht="14.1" customHeight="1" x14ac:dyDescent="0.15">
      <c r="A155" s="267">
        <v>3</v>
      </c>
      <c r="B155" s="24" t="s">
        <v>279</v>
      </c>
      <c r="C155" s="23" t="s">
        <v>280</v>
      </c>
      <c r="D155" s="37">
        <v>120</v>
      </c>
      <c r="E155" s="34">
        <f>SUM(F155:G155)</f>
        <v>387</v>
      </c>
      <c r="F155" s="33">
        <v>81</v>
      </c>
      <c r="G155" s="36">
        <v>306</v>
      </c>
      <c r="H155" s="35">
        <f t="shared" si="58"/>
        <v>3.2250000000000001</v>
      </c>
      <c r="I155" s="41"/>
      <c r="J155" s="37">
        <v>120</v>
      </c>
      <c r="K155" s="34">
        <f>SUM(L155:M155)</f>
        <v>419</v>
      </c>
      <c r="L155" s="33">
        <v>83</v>
      </c>
      <c r="M155" s="36">
        <v>336</v>
      </c>
      <c r="N155" s="35">
        <f t="shared" si="59"/>
        <v>3.4916666666666667</v>
      </c>
      <c r="O155" s="41"/>
      <c r="P155" s="138"/>
      <c r="Q155" s="132">
        <f t="shared" si="60"/>
        <v>-32</v>
      </c>
      <c r="R155" s="133">
        <f t="shared" si="61"/>
        <v>-2</v>
      </c>
      <c r="S155" s="220">
        <f t="shared" si="62"/>
        <v>-30</v>
      </c>
    </row>
    <row r="156" spans="1:19" ht="14.1" customHeight="1" x14ac:dyDescent="0.15">
      <c r="A156" s="268">
        <v>3</v>
      </c>
      <c r="B156" s="40" t="s">
        <v>279</v>
      </c>
      <c r="C156" s="39" t="s">
        <v>85</v>
      </c>
      <c r="D156" s="30">
        <v>360</v>
      </c>
      <c r="E156" s="34">
        <f>SUM(F156:G156)</f>
        <v>1325</v>
      </c>
      <c r="F156" s="25">
        <v>345</v>
      </c>
      <c r="G156" s="29">
        <v>980</v>
      </c>
      <c r="H156" s="28">
        <f t="shared" si="58"/>
        <v>3.6805555555555554</v>
      </c>
      <c r="I156" s="27"/>
      <c r="J156" s="30">
        <v>360</v>
      </c>
      <c r="K156" s="34">
        <f>SUM(L156:M156)</f>
        <v>1333</v>
      </c>
      <c r="L156" s="25">
        <v>363</v>
      </c>
      <c r="M156" s="29">
        <v>970</v>
      </c>
      <c r="N156" s="28">
        <f t="shared" si="59"/>
        <v>3.7027777777777779</v>
      </c>
      <c r="O156" s="27"/>
      <c r="P156" s="141"/>
      <c r="Q156" s="134">
        <f t="shared" si="60"/>
        <v>-8</v>
      </c>
      <c r="R156" s="135">
        <f t="shared" si="61"/>
        <v>-18</v>
      </c>
      <c r="S156" s="221">
        <f t="shared" si="62"/>
        <v>10</v>
      </c>
    </row>
    <row r="157" spans="1:19" ht="14.1" customHeight="1" x14ac:dyDescent="0.15">
      <c r="A157" s="267">
        <v>3</v>
      </c>
      <c r="B157" s="24" t="s">
        <v>278</v>
      </c>
      <c r="C157" s="23" t="s">
        <v>277</v>
      </c>
      <c r="D157" s="22">
        <v>70</v>
      </c>
      <c r="E157" s="34">
        <f>SUM(F157:G157)</f>
        <v>69</v>
      </c>
      <c r="F157" s="15">
        <v>26</v>
      </c>
      <c r="G157" s="20">
        <v>43</v>
      </c>
      <c r="H157" s="19">
        <f t="shared" si="58"/>
        <v>0.98571428571428577</v>
      </c>
      <c r="I157" s="18"/>
      <c r="J157" s="22">
        <v>70</v>
      </c>
      <c r="K157" s="34">
        <f>SUM(L157:M157)</f>
        <v>85</v>
      </c>
      <c r="L157" s="15">
        <v>42</v>
      </c>
      <c r="M157" s="20">
        <v>43</v>
      </c>
      <c r="N157" s="19">
        <f t="shared" si="59"/>
        <v>1.2142857142857142</v>
      </c>
      <c r="O157" s="18"/>
      <c r="P157" s="142"/>
      <c r="Q157" s="161">
        <f t="shared" si="60"/>
        <v>-16</v>
      </c>
      <c r="R157" s="162">
        <f t="shared" si="61"/>
        <v>-16</v>
      </c>
      <c r="S157" s="231">
        <f t="shared" si="62"/>
        <v>0</v>
      </c>
    </row>
    <row r="158" spans="1:19" ht="14.1" customHeight="1" x14ac:dyDescent="0.15">
      <c r="A158" s="263" t="s">
        <v>53</v>
      </c>
      <c r="B158" s="108" t="s">
        <v>276</v>
      </c>
      <c r="C158" s="109" t="s">
        <v>54</v>
      </c>
      <c r="D158" s="110">
        <f>SUM(D155:D157)</f>
        <v>550</v>
      </c>
      <c r="E158" s="111">
        <f>F158+G158</f>
        <v>1781</v>
      </c>
      <c r="F158" s="112">
        <f>SUM(F155:F157)</f>
        <v>452</v>
      </c>
      <c r="G158" s="113">
        <f>SUM(G155:G157)</f>
        <v>1329</v>
      </c>
      <c r="H158" s="114">
        <f t="shared" si="58"/>
        <v>3.2381818181818183</v>
      </c>
      <c r="I158" s="191">
        <f t="shared" si="56"/>
        <v>0.25379000561482312</v>
      </c>
      <c r="J158" s="110">
        <f>SUM(J155:J157)</f>
        <v>550</v>
      </c>
      <c r="K158" s="111">
        <f>L158+M158</f>
        <v>1837</v>
      </c>
      <c r="L158" s="112">
        <f>SUM(L155:L157)</f>
        <v>488</v>
      </c>
      <c r="M158" s="113">
        <f>SUM(M155:M157)</f>
        <v>1349</v>
      </c>
      <c r="N158" s="114">
        <f t="shared" si="59"/>
        <v>3.34</v>
      </c>
      <c r="O158" s="191">
        <f t="shared" si="57"/>
        <v>0.26565051714752314</v>
      </c>
      <c r="P158" s="163">
        <f>D158-J158</f>
        <v>0</v>
      </c>
      <c r="Q158" s="164">
        <f t="shared" si="60"/>
        <v>-56</v>
      </c>
      <c r="R158" s="165">
        <f t="shared" si="61"/>
        <v>-36</v>
      </c>
      <c r="S158" s="232">
        <f t="shared" si="62"/>
        <v>-20</v>
      </c>
    </row>
    <row r="159" spans="1:19" ht="14.1" customHeight="1" x14ac:dyDescent="0.15">
      <c r="A159" s="268">
        <v>3</v>
      </c>
      <c r="B159" s="40" t="s">
        <v>38</v>
      </c>
      <c r="C159" s="23" t="s">
        <v>71</v>
      </c>
      <c r="D159" s="37">
        <v>50</v>
      </c>
      <c r="E159" s="34">
        <f>SUM(F159:G159)</f>
        <v>81</v>
      </c>
      <c r="F159" s="33">
        <v>33</v>
      </c>
      <c r="G159" s="36">
        <v>48</v>
      </c>
      <c r="H159" s="35">
        <f t="shared" si="58"/>
        <v>1.62</v>
      </c>
      <c r="I159" s="41"/>
      <c r="J159" s="37">
        <v>40</v>
      </c>
      <c r="K159" s="34">
        <f>SUM(L159:M159)</f>
        <v>47</v>
      </c>
      <c r="L159" s="33">
        <v>15</v>
      </c>
      <c r="M159" s="36">
        <v>32</v>
      </c>
      <c r="N159" s="35">
        <f t="shared" si="59"/>
        <v>1.175</v>
      </c>
      <c r="O159" s="41"/>
      <c r="P159" s="138"/>
      <c r="Q159" s="132">
        <f t="shared" si="60"/>
        <v>34</v>
      </c>
      <c r="R159" s="133">
        <f t="shared" si="61"/>
        <v>18</v>
      </c>
      <c r="S159" s="220">
        <f t="shared" si="62"/>
        <v>16</v>
      </c>
    </row>
    <row r="160" spans="1:19" ht="14.1" customHeight="1" x14ac:dyDescent="0.15">
      <c r="A160" s="268">
        <v>3</v>
      </c>
      <c r="B160" s="40" t="s">
        <v>38</v>
      </c>
      <c r="C160" s="39" t="s">
        <v>161</v>
      </c>
      <c r="D160" s="30">
        <v>50</v>
      </c>
      <c r="E160" s="34">
        <f>SUM(F160:G160)</f>
        <v>178</v>
      </c>
      <c r="F160" s="25">
        <v>74</v>
      </c>
      <c r="G160" s="29">
        <v>104</v>
      </c>
      <c r="H160" s="28">
        <f t="shared" si="58"/>
        <v>3.56</v>
      </c>
      <c r="I160" s="27"/>
      <c r="J160" s="30">
        <v>60</v>
      </c>
      <c r="K160" s="34">
        <f>SUM(L160:M160)</f>
        <v>101</v>
      </c>
      <c r="L160" s="25">
        <v>28</v>
      </c>
      <c r="M160" s="29">
        <v>73</v>
      </c>
      <c r="N160" s="28">
        <f t="shared" si="59"/>
        <v>1.6833333333333333</v>
      </c>
      <c r="O160" s="27"/>
      <c r="P160" s="141"/>
      <c r="Q160" s="136">
        <f t="shared" si="60"/>
        <v>77</v>
      </c>
      <c r="R160" s="137">
        <f t="shared" si="61"/>
        <v>46</v>
      </c>
      <c r="S160" s="222">
        <f t="shared" si="62"/>
        <v>31</v>
      </c>
    </row>
    <row r="161" spans="1:19" ht="14.1" customHeight="1" x14ac:dyDescent="0.15">
      <c r="A161" s="268">
        <v>3</v>
      </c>
      <c r="B161" s="40" t="s">
        <v>38</v>
      </c>
      <c r="C161" s="39" t="s">
        <v>275</v>
      </c>
      <c r="D161" s="30">
        <v>130</v>
      </c>
      <c r="E161" s="34">
        <f>SUM(F161:G161)</f>
        <v>512</v>
      </c>
      <c r="F161" s="25">
        <v>166</v>
      </c>
      <c r="G161" s="29">
        <v>346</v>
      </c>
      <c r="H161" s="28">
        <f t="shared" si="58"/>
        <v>3.9384615384615387</v>
      </c>
      <c r="I161" s="27"/>
      <c r="J161" s="30">
        <v>130</v>
      </c>
      <c r="K161" s="34">
        <f>SUM(L161:M161)</f>
        <v>364</v>
      </c>
      <c r="L161" s="25">
        <v>93</v>
      </c>
      <c r="M161" s="29">
        <v>271</v>
      </c>
      <c r="N161" s="28">
        <f t="shared" si="59"/>
        <v>2.8</v>
      </c>
      <c r="O161" s="27"/>
      <c r="P161" s="141"/>
      <c r="Q161" s="132">
        <f t="shared" si="60"/>
        <v>148</v>
      </c>
      <c r="R161" s="133">
        <f t="shared" si="61"/>
        <v>73</v>
      </c>
      <c r="S161" s="220">
        <f t="shared" si="62"/>
        <v>75</v>
      </c>
    </row>
    <row r="162" spans="1:19" ht="14.1" customHeight="1" x14ac:dyDescent="0.15">
      <c r="A162" s="268">
        <v>3</v>
      </c>
      <c r="B162" s="40" t="s">
        <v>38</v>
      </c>
      <c r="C162" s="39" t="s">
        <v>137</v>
      </c>
      <c r="D162" s="30">
        <v>90</v>
      </c>
      <c r="E162" s="34">
        <f>SUM(F162:G162)</f>
        <v>80</v>
      </c>
      <c r="F162" s="25">
        <v>80</v>
      </c>
      <c r="G162" s="29"/>
      <c r="H162" s="28">
        <f t="shared" si="58"/>
        <v>0.88888888888888884</v>
      </c>
      <c r="I162" s="18"/>
      <c r="J162" s="30">
        <v>90</v>
      </c>
      <c r="K162" s="34">
        <f>SUM(L162:M162)</f>
        <v>120</v>
      </c>
      <c r="L162" s="25">
        <v>120</v>
      </c>
      <c r="M162" s="29"/>
      <c r="N162" s="28">
        <f t="shared" si="59"/>
        <v>1.3333333333333333</v>
      </c>
      <c r="O162" s="18"/>
      <c r="P162" s="142"/>
      <c r="Q162" s="134">
        <f t="shared" si="60"/>
        <v>-40</v>
      </c>
      <c r="R162" s="135">
        <f t="shared" si="61"/>
        <v>-40</v>
      </c>
      <c r="S162" s="221"/>
    </row>
    <row r="163" spans="1:19" ht="14.1" customHeight="1" x14ac:dyDescent="0.15">
      <c r="A163" s="263" t="s">
        <v>53</v>
      </c>
      <c r="B163" s="108" t="s">
        <v>38</v>
      </c>
      <c r="C163" s="109" t="s">
        <v>54</v>
      </c>
      <c r="D163" s="110">
        <f>SUM(D159:D162)</f>
        <v>320</v>
      </c>
      <c r="E163" s="111">
        <f>F163+G163</f>
        <v>851</v>
      </c>
      <c r="F163" s="112">
        <f>SUM(F159:F162)</f>
        <v>353</v>
      </c>
      <c r="G163" s="113">
        <f>SUM(G159:G162)</f>
        <v>498</v>
      </c>
      <c r="H163" s="114">
        <f t="shared" si="58"/>
        <v>2.6593749999999998</v>
      </c>
      <c r="I163" s="191">
        <f t="shared" si="56"/>
        <v>0.41480611045828436</v>
      </c>
      <c r="J163" s="110">
        <f>SUM(J159:J162)</f>
        <v>320</v>
      </c>
      <c r="K163" s="111">
        <f>L163+M163</f>
        <v>632</v>
      </c>
      <c r="L163" s="112">
        <f>SUM(L159:L162)</f>
        <v>256</v>
      </c>
      <c r="M163" s="113">
        <f>SUM(M159:M162)</f>
        <v>376</v>
      </c>
      <c r="N163" s="114">
        <f t="shared" si="59"/>
        <v>1.9750000000000001</v>
      </c>
      <c r="O163" s="191">
        <f t="shared" si="57"/>
        <v>0.4050632911392405</v>
      </c>
      <c r="P163" s="163">
        <f>D163-J163</f>
        <v>0</v>
      </c>
      <c r="Q163" s="164">
        <f t="shared" si="60"/>
        <v>219</v>
      </c>
      <c r="R163" s="165">
        <f t="shared" si="61"/>
        <v>97</v>
      </c>
      <c r="S163" s="232">
        <f t="shared" si="62"/>
        <v>122</v>
      </c>
    </row>
    <row r="164" spans="1:19" ht="14.1" customHeight="1" x14ac:dyDescent="0.15">
      <c r="A164" s="267">
        <v>3</v>
      </c>
      <c r="B164" s="24" t="s">
        <v>274</v>
      </c>
      <c r="C164" s="23" t="s">
        <v>48</v>
      </c>
      <c r="D164" s="56">
        <v>400</v>
      </c>
      <c r="E164" s="34">
        <f>SUM(F164:G164)</f>
        <v>845</v>
      </c>
      <c r="F164" s="33">
        <v>343</v>
      </c>
      <c r="G164" s="36">
        <v>502</v>
      </c>
      <c r="H164" s="54"/>
      <c r="I164" s="27"/>
      <c r="J164" s="56">
        <v>400</v>
      </c>
      <c r="K164" s="34">
        <f>SUM(L164:M164)</f>
        <v>762</v>
      </c>
      <c r="L164" s="33">
        <v>277</v>
      </c>
      <c r="M164" s="36">
        <v>485</v>
      </c>
      <c r="N164" s="54"/>
      <c r="O164" s="27"/>
      <c r="P164" s="138"/>
      <c r="Q164" s="132">
        <f t="shared" si="60"/>
        <v>83</v>
      </c>
      <c r="R164" s="133">
        <f t="shared" si="61"/>
        <v>66</v>
      </c>
      <c r="S164" s="220">
        <f t="shared" si="62"/>
        <v>17</v>
      </c>
    </row>
    <row r="165" spans="1:19" ht="14.1" customHeight="1" x14ac:dyDescent="0.15">
      <c r="A165" s="268">
        <v>3</v>
      </c>
      <c r="B165" s="40" t="s">
        <v>274</v>
      </c>
      <c r="C165" s="39" t="s">
        <v>71</v>
      </c>
      <c r="D165" s="50"/>
      <c r="E165" s="34">
        <f>SUM(F165:G165)</f>
        <v>454</v>
      </c>
      <c r="F165" s="25">
        <v>114</v>
      </c>
      <c r="G165" s="29">
        <v>340</v>
      </c>
      <c r="H165" s="49"/>
      <c r="I165" s="27"/>
      <c r="J165" s="50"/>
      <c r="K165" s="34">
        <f>SUM(L165:M165)</f>
        <v>470</v>
      </c>
      <c r="L165" s="25">
        <v>70</v>
      </c>
      <c r="M165" s="29">
        <v>400</v>
      </c>
      <c r="N165" s="49"/>
      <c r="O165" s="27"/>
      <c r="P165" s="141"/>
      <c r="Q165" s="134">
        <f t="shared" si="60"/>
        <v>-16</v>
      </c>
      <c r="R165" s="135">
        <f t="shared" si="61"/>
        <v>44</v>
      </c>
      <c r="S165" s="221">
        <f t="shared" si="62"/>
        <v>-60</v>
      </c>
    </row>
    <row r="166" spans="1:19" ht="14.1" customHeight="1" x14ac:dyDescent="0.15">
      <c r="A166" s="268">
        <v>3</v>
      </c>
      <c r="B166" s="40" t="s">
        <v>274</v>
      </c>
      <c r="C166" s="39" t="s">
        <v>79</v>
      </c>
      <c r="D166" s="50"/>
      <c r="E166" s="34">
        <f>SUM(F166:G166)</f>
        <v>101</v>
      </c>
      <c r="F166" s="25">
        <v>42</v>
      </c>
      <c r="G166" s="29">
        <v>59</v>
      </c>
      <c r="H166" s="49"/>
      <c r="I166" s="27"/>
      <c r="J166" s="50"/>
      <c r="K166" s="34">
        <f>SUM(L166:M166)</f>
        <v>103</v>
      </c>
      <c r="L166" s="25">
        <v>51</v>
      </c>
      <c r="M166" s="29">
        <v>52</v>
      </c>
      <c r="N166" s="49"/>
      <c r="O166" s="27"/>
      <c r="P166" s="141"/>
      <c r="Q166" s="134">
        <f t="shared" si="60"/>
        <v>-2</v>
      </c>
      <c r="R166" s="135">
        <f t="shared" si="61"/>
        <v>-9</v>
      </c>
      <c r="S166" s="221">
        <f t="shared" si="62"/>
        <v>7</v>
      </c>
    </row>
    <row r="167" spans="1:19" ht="14.1" customHeight="1" x14ac:dyDescent="0.15">
      <c r="A167" s="268">
        <v>3</v>
      </c>
      <c r="B167" s="32" t="s">
        <v>274</v>
      </c>
      <c r="C167" s="31" t="s">
        <v>273</v>
      </c>
      <c r="D167" s="48"/>
      <c r="E167" s="34">
        <f>SUM(F167:G167)</f>
        <v>111</v>
      </c>
      <c r="F167" s="42">
        <v>102</v>
      </c>
      <c r="G167" s="45">
        <v>9</v>
      </c>
      <c r="H167" s="47"/>
      <c r="I167" s="27"/>
      <c r="J167" s="48"/>
      <c r="K167" s="34">
        <f>SUM(L167:M167)</f>
        <v>99</v>
      </c>
      <c r="L167" s="42">
        <v>84</v>
      </c>
      <c r="M167" s="45">
        <v>15</v>
      </c>
      <c r="N167" s="47"/>
      <c r="O167" s="27"/>
      <c r="P167" s="142"/>
      <c r="Q167" s="136">
        <f t="shared" si="60"/>
        <v>12</v>
      </c>
      <c r="R167" s="137">
        <f t="shared" si="61"/>
        <v>18</v>
      </c>
      <c r="S167" s="222">
        <f t="shared" si="62"/>
        <v>-6</v>
      </c>
    </row>
    <row r="168" spans="1:19" ht="14.1" customHeight="1" x14ac:dyDescent="0.15">
      <c r="A168" s="263" t="s">
        <v>53</v>
      </c>
      <c r="B168" s="108" t="s">
        <v>272</v>
      </c>
      <c r="C168" s="109" t="s">
        <v>54</v>
      </c>
      <c r="D168" s="110">
        <f>SUM(D164:D167)</f>
        <v>400</v>
      </c>
      <c r="E168" s="111">
        <f>F168+G168</f>
        <v>1511</v>
      </c>
      <c r="F168" s="112">
        <f>SUM(F164:F167)</f>
        <v>601</v>
      </c>
      <c r="G168" s="113">
        <f>SUM(G164:G167)</f>
        <v>910</v>
      </c>
      <c r="H168" s="114">
        <f>E168/D168</f>
        <v>3.7774999999999999</v>
      </c>
      <c r="I168" s="191">
        <f t="shared" si="56"/>
        <v>0.39774983454665785</v>
      </c>
      <c r="J168" s="110">
        <f>SUM(J164:J167)</f>
        <v>400</v>
      </c>
      <c r="K168" s="111">
        <f>L168+M168</f>
        <v>1434</v>
      </c>
      <c r="L168" s="112">
        <f>SUM(L164:L167)</f>
        <v>482</v>
      </c>
      <c r="M168" s="113">
        <f>SUM(M164:M167)</f>
        <v>952</v>
      </c>
      <c r="N168" s="114">
        <f>K168/J168</f>
        <v>3.585</v>
      </c>
      <c r="O168" s="191">
        <f t="shared" si="57"/>
        <v>0.33612273361227335</v>
      </c>
      <c r="P168" s="163">
        <f>D168-J168</f>
        <v>0</v>
      </c>
      <c r="Q168" s="164">
        <f t="shared" si="60"/>
        <v>77</v>
      </c>
      <c r="R168" s="165">
        <f t="shared" si="61"/>
        <v>119</v>
      </c>
      <c r="S168" s="232">
        <f t="shared" si="62"/>
        <v>-42</v>
      </c>
    </row>
    <row r="169" spans="1:19" ht="14.1" customHeight="1" x14ac:dyDescent="0.15">
      <c r="A169" s="268">
        <v>3</v>
      </c>
      <c r="B169" s="40" t="s">
        <v>264</v>
      </c>
      <c r="C169" s="70" t="s">
        <v>271</v>
      </c>
      <c r="D169" s="56">
        <v>550</v>
      </c>
      <c r="E169" s="53">
        <f t="shared" ref="E169:E176" si="63">SUM(F169:G169)</f>
        <v>27</v>
      </c>
      <c r="F169" s="52">
        <v>18</v>
      </c>
      <c r="G169" s="55">
        <v>9</v>
      </c>
      <c r="H169" s="54"/>
      <c r="I169" s="41"/>
      <c r="J169" s="56">
        <v>550</v>
      </c>
      <c r="K169" s="43">
        <f>SUM(L169:M169)</f>
        <v>11</v>
      </c>
      <c r="L169" s="42">
        <v>8</v>
      </c>
      <c r="M169" s="45">
        <v>3</v>
      </c>
      <c r="N169" s="54"/>
      <c r="O169" s="41"/>
      <c r="P169" s="138"/>
      <c r="Q169" s="159">
        <f t="shared" si="60"/>
        <v>16</v>
      </c>
      <c r="R169" s="160">
        <f t="shared" si="61"/>
        <v>10</v>
      </c>
      <c r="S169" s="230">
        <f t="shared" si="62"/>
        <v>6</v>
      </c>
    </row>
    <row r="170" spans="1:19" ht="14.1" customHeight="1" x14ac:dyDescent="0.15">
      <c r="A170" s="264">
        <v>3</v>
      </c>
      <c r="B170" s="32" t="s">
        <v>264</v>
      </c>
      <c r="C170" s="39" t="s">
        <v>270</v>
      </c>
      <c r="D170" s="50"/>
      <c r="E170" s="43">
        <f t="shared" si="63"/>
        <v>176</v>
      </c>
      <c r="F170" s="42">
        <v>87</v>
      </c>
      <c r="G170" s="45">
        <v>89</v>
      </c>
      <c r="H170" s="49"/>
      <c r="I170" s="27"/>
      <c r="J170" s="50"/>
      <c r="K170" s="43">
        <f>SUM(L170:M170)</f>
        <v>150</v>
      </c>
      <c r="L170" s="42">
        <v>57</v>
      </c>
      <c r="M170" s="45">
        <v>93</v>
      </c>
      <c r="N170" s="49"/>
      <c r="O170" s="27"/>
      <c r="P170" s="141"/>
      <c r="Q170" s="136">
        <f t="shared" ref="Q170" si="64">E170-K170</f>
        <v>26</v>
      </c>
      <c r="R170" s="137">
        <f t="shared" ref="R170" si="65">F170-L170</f>
        <v>30</v>
      </c>
      <c r="S170" s="222">
        <f t="shared" ref="S170" si="66">G170-M170</f>
        <v>-4</v>
      </c>
    </row>
    <row r="171" spans="1:19" ht="14.1" customHeight="1" x14ac:dyDescent="0.15">
      <c r="A171" s="264">
        <v>3</v>
      </c>
      <c r="B171" s="32" t="s">
        <v>264</v>
      </c>
      <c r="C171" s="39" t="s">
        <v>269</v>
      </c>
      <c r="D171" s="50"/>
      <c r="E171" s="34"/>
      <c r="F171" s="33"/>
      <c r="G171" s="36"/>
      <c r="H171" s="49"/>
      <c r="I171" s="27"/>
      <c r="J171" s="50"/>
      <c r="K171" s="34"/>
      <c r="L171" s="33"/>
      <c r="M171" s="36"/>
      <c r="N171" s="49"/>
      <c r="O171" s="27"/>
      <c r="P171" s="141"/>
      <c r="Q171" s="139"/>
      <c r="R171" s="140"/>
      <c r="S171" s="223"/>
    </row>
    <row r="172" spans="1:19" ht="14.1" customHeight="1" x14ac:dyDescent="0.15">
      <c r="A172" s="268">
        <v>3</v>
      </c>
      <c r="B172" s="40" t="s">
        <v>264</v>
      </c>
      <c r="C172" s="31" t="s">
        <v>268</v>
      </c>
      <c r="D172" s="50"/>
      <c r="E172" s="21">
        <f t="shared" si="63"/>
        <v>63</v>
      </c>
      <c r="F172" s="25">
        <v>63</v>
      </c>
      <c r="G172" s="29"/>
      <c r="H172" s="49"/>
      <c r="I172" s="27"/>
      <c r="J172" s="50"/>
      <c r="K172" s="43">
        <f>SUM(L172:M172)</f>
        <v>62</v>
      </c>
      <c r="L172" s="25">
        <v>62</v>
      </c>
      <c r="M172" s="29"/>
      <c r="N172" s="49"/>
      <c r="O172" s="27"/>
      <c r="P172" s="141"/>
      <c r="Q172" s="134">
        <f t="shared" ref="Q172:Q206" si="67">E172-K172</f>
        <v>1</v>
      </c>
      <c r="R172" s="135">
        <f t="shared" ref="R172:R206" si="68">F172-L172</f>
        <v>1</v>
      </c>
      <c r="S172" s="221"/>
    </row>
    <row r="173" spans="1:19" ht="14.1" customHeight="1" x14ac:dyDescent="0.15">
      <c r="A173" s="268">
        <v>3</v>
      </c>
      <c r="B173" s="40" t="s">
        <v>264</v>
      </c>
      <c r="C173" s="39" t="s">
        <v>267</v>
      </c>
      <c r="D173" s="50"/>
      <c r="E173" s="21">
        <f t="shared" si="63"/>
        <v>190</v>
      </c>
      <c r="F173" s="25">
        <v>18</v>
      </c>
      <c r="G173" s="29">
        <v>172</v>
      </c>
      <c r="H173" s="49"/>
      <c r="I173" s="27"/>
      <c r="J173" s="50"/>
      <c r="K173" s="21">
        <f>SUM(L173:M173)</f>
        <v>263</v>
      </c>
      <c r="L173" s="25">
        <v>21</v>
      </c>
      <c r="M173" s="29">
        <v>242</v>
      </c>
      <c r="N173" s="49"/>
      <c r="O173" s="27"/>
      <c r="P173" s="141"/>
      <c r="Q173" s="134">
        <f t="shared" si="67"/>
        <v>-73</v>
      </c>
      <c r="R173" s="135">
        <f t="shared" si="68"/>
        <v>-3</v>
      </c>
      <c r="S173" s="221">
        <f t="shared" ref="S173:S206" si="69">G173-M173</f>
        <v>-70</v>
      </c>
    </row>
    <row r="174" spans="1:19" ht="14.1" customHeight="1" x14ac:dyDescent="0.15">
      <c r="A174" s="268">
        <v>3</v>
      </c>
      <c r="B174" s="40" t="s">
        <v>264</v>
      </c>
      <c r="C174" s="39" t="s">
        <v>266</v>
      </c>
      <c r="D174" s="50"/>
      <c r="E174" s="21">
        <f t="shared" si="63"/>
        <v>720</v>
      </c>
      <c r="F174" s="25">
        <v>129</v>
      </c>
      <c r="G174" s="29">
        <v>591</v>
      </c>
      <c r="H174" s="49"/>
      <c r="I174" s="27"/>
      <c r="J174" s="50"/>
      <c r="K174" s="21">
        <f>SUM(L174:M174)</f>
        <v>771</v>
      </c>
      <c r="L174" s="25">
        <v>115</v>
      </c>
      <c r="M174" s="29">
        <v>656</v>
      </c>
      <c r="N174" s="49"/>
      <c r="O174" s="27"/>
      <c r="P174" s="141"/>
      <c r="Q174" s="134">
        <f t="shared" si="67"/>
        <v>-51</v>
      </c>
      <c r="R174" s="135">
        <f t="shared" si="68"/>
        <v>14</v>
      </c>
      <c r="S174" s="221">
        <f t="shared" si="69"/>
        <v>-65</v>
      </c>
    </row>
    <row r="175" spans="1:19" ht="14.1" customHeight="1" x14ac:dyDescent="0.15">
      <c r="A175" s="268">
        <v>3</v>
      </c>
      <c r="B175" s="40" t="s">
        <v>264</v>
      </c>
      <c r="C175" s="39" t="s">
        <v>265</v>
      </c>
      <c r="D175" s="50"/>
      <c r="E175" s="21">
        <f t="shared" si="63"/>
        <v>45</v>
      </c>
      <c r="F175" s="25">
        <v>20</v>
      </c>
      <c r="G175" s="29">
        <v>25</v>
      </c>
      <c r="H175" s="49"/>
      <c r="I175" s="27"/>
      <c r="J175" s="50"/>
      <c r="K175" s="21">
        <f>SUM(L175:M175)</f>
        <v>60</v>
      </c>
      <c r="L175" s="25">
        <v>27</v>
      </c>
      <c r="M175" s="29">
        <v>33</v>
      </c>
      <c r="N175" s="49"/>
      <c r="O175" s="27"/>
      <c r="P175" s="141"/>
      <c r="Q175" s="134">
        <f t="shared" si="67"/>
        <v>-15</v>
      </c>
      <c r="R175" s="135">
        <f t="shared" si="68"/>
        <v>-7</v>
      </c>
      <c r="S175" s="221">
        <f t="shared" si="69"/>
        <v>-8</v>
      </c>
    </row>
    <row r="176" spans="1:19" ht="14.1" customHeight="1" x14ac:dyDescent="0.15">
      <c r="A176" s="268">
        <v>3</v>
      </c>
      <c r="B176" s="40" t="s">
        <v>264</v>
      </c>
      <c r="C176" s="39" t="s">
        <v>77</v>
      </c>
      <c r="D176" s="48"/>
      <c r="E176" s="16">
        <f t="shared" si="63"/>
        <v>301</v>
      </c>
      <c r="F176" s="15">
        <v>109</v>
      </c>
      <c r="G176" s="20">
        <v>192</v>
      </c>
      <c r="H176" s="47"/>
      <c r="I176" s="27"/>
      <c r="J176" s="48"/>
      <c r="K176" s="21">
        <f>SUM(L176:M176)</f>
        <v>331</v>
      </c>
      <c r="L176" s="42">
        <v>97</v>
      </c>
      <c r="M176" s="45">
        <v>234</v>
      </c>
      <c r="N176" s="47"/>
      <c r="O176" s="27"/>
      <c r="P176" s="141"/>
      <c r="Q176" s="134">
        <f t="shared" si="67"/>
        <v>-30</v>
      </c>
      <c r="R176" s="135">
        <f t="shared" si="68"/>
        <v>12</v>
      </c>
      <c r="S176" s="221">
        <f t="shared" si="69"/>
        <v>-42</v>
      </c>
    </row>
    <row r="177" spans="1:19" ht="14.1" customHeight="1" x14ac:dyDescent="0.15">
      <c r="A177" s="263" t="s">
        <v>53</v>
      </c>
      <c r="B177" s="108" t="s">
        <v>15</v>
      </c>
      <c r="C177" s="109" t="s">
        <v>54</v>
      </c>
      <c r="D177" s="110">
        <f>SUM(D169:D176)</f>
        <v>550</v>
      </c>
      <c r="E177" s="111">
        <f>F177+G177</f>
        <v>1522</v>
      </c>
      <c r="F177" s="112">
        <f>SUM(F169:F176)</f>
        <v>444</v>
      </c>
      <c r="G177" s="113">
        <f>SUM(G169:G176)</f>
        <v>1078</v>
      </c>
      <c r="H177" s="114">
        <f t="shared" ref="H177:H184" si="70">E177/D177</f>
        <v>2.7672727272727271</v>
      </c>
      <c r="I177" s="191">
        <f t="shared" si="56"/>
        <v>0.29172141918528255</v>
      </c>
      <c r="J177" s="110">
        <f>SUM(J169:J176)</f>
        <v>550</v>
      </c>
      <c r="K177" s="111">
        <f>L177+M177</f>
        <v>1648</v>
      </c>
      <c r="L177" s="112">
        <f>SUM(L169:L176)</f>
        <v>387</v>
      </c>
      <c r="M177" s="113">
        <f>SUM(M169:M176)</f>
        <v>1261</v>
      </c>
      <c r="N177" s="114">
        <f t="shared" ref="N177:N184" si="71">K177/J177</f>
        <v>2.9963636363636366</v>
      </c>
      <c r="O177" s="191">
        <f t="shared" si="57"/>
        <v>0.23483009708737865</v>
      </c>
      <c r="P177" s="163">
        <f>D177-J177</f>
        <v>0</v>
      </c>
      <c r="Q177" s="164">
        <f t="shared" si="67"/>
        <v>-126</v>
      </c>
      <c r="R177" s="165">
        <f t="shared" si="68"/>
        <v>57</v>
      </c>
      <c r="S177" s="232">
        <f t="shared" si="69"/>
        <v>-183</v>
      </c>
    </row>
    <row r="178" spans="1:19" ht="14.1" customHeight="1" x14ac:dyDescent="0.15">
      <c r="A178" s="268">
        <v>3</v>
      </c>
      <c r="B178" s="24" t="s">
        <v>36</v>
      </c>
      <c r="C178" s="39" t="s">
        <v>263</v>
      </c>
      <c r="D178" s="30">
        <v>35</v>
      </c>
      <c r="E178" s="21">
        <f>SUM(F178:G178)</f>
        <v>27</v>
      </c>
      <c r="F178" s="25">
        <v>14</v>
      </c>
      <c r="G178" s="29">
        <v>13</v>
      </c>
      <c r="H178" s="28">
        <f t="shared" si="70"/>
        <v>0.77142857142857146</v>
      </c>
      <c r="I178" s="41"/>
      <c r="J178" s="30">
        <v>35</v>
      </c>
      <c r="K178" s="21">
        <f>SUM(L178:M178)</f>
        <v>25</v>
      </c>
      <c r="L178" s="25">
        <v>7</v>
      </c>
      <c r="M178" s="29">
        <v>18</v>
      </c>
      <c r="N178" s="28">
        <f t="shared" si="71"/>
        <v>0.7142857142857143</v>
      </c>
      <c r="O178" s="41"/>
      <c r="P178" s="138"/>
      <c r="Q178" s="134">
        <f t="shared" si="67"/>
        <v>2</v>
      </c>
      <c r="R178" s="135">
        <f t="shared" si="68"/>
        <v>7</v>
      </c>
      <c r="S178" s="221">
        <f t="shared" si="69"/>
        <v>-5</v>
      </c>
    </row>
    <row r="179" spans="1:19" ht="14.1" customHeight="1" x14ac:dyDescent="0.15">
      <c r="A179" s="267">
        <v>3</v>
      </c>
      <c r="B179" s="24" t="s">
        <v>36</v>
      </c>
      <c r="C179" s="23" t="s">
        <v>262</v>
      </c>
      <c r="D179" s="30">
        <v>70</v>
      </c>
      <c r="E179" s="21">
        <f>SUM(F179:G179)</f>
        <v>106</v>
      </c>
      <c r="F179" s="33">
        <v>55</v>
      </c>
      <c r="G179" s="36">
        <v>51</v>
      </c>
      <c r="H179" s="28">
        <f t="shared" si="70"/>
        <v>1.5142857142857142</v>
      </c>
      <c r="I179" s="27"/>
      <c r="J179" s="30">
        <v>70</v>
      </c>
      <c r="K179" s="21">
        <f>SUM(L179:M179)</f>
        <v>101</v>
      </c>
      <c r="L179" s="33">
        <v>59</v>
      </c>
      <c r="M179" s="36">
        <v>42</v>
      </c>
      <c r="N179" s="28">
        <f t="shared" si="71"/>
        <v>1.4428571428571428</v>
      </c>
      <c r="O179" s="27"/>
      <c r="P179" s="141"/>
      <c r="Q179" s="132">
        <f t="shared" si="67"/>
        <v>5</v>
      </c>
      <c r="R179" s="133">
        <f t="shared" si="68"/>
        <v>-4</v>
      </c>
      <c r="S179" s="220">
        <f t="shared" si="69"/>
        <v>9</v>
      </c>
    </row>
    <row r="180" spans="1:19" ht="14.1" customHeight="1" x14ac:dyDescent="0.15">
      <c r="A180" s="267">
        <v>3</v>
      </c>
      <c r="B180" s="24" t="s">
        <v>36</v>
      </c>
      <c r="C180" s="23" t="s">
        <v>229</v>
      </c>
      <c r="D180" s="30">
        <v>105</v>
      </c>
      <c r="E180" s="21">
        <f>SUM(F180:G180)</f>
        <v>337</v>
      </c>
      <c r="F180" s="33">
        <v>112</v>
      </c>
      <c r="G180" s="36">
        <v>225</v>
      </c>
      <c r="H180" s="28">
        <f t="shared" si="70"/>
        <v>3.2095238095238097</v>
      </c>
      <c r="I180" s="27"/>
      <c r="J180" s="30">
        <v>105</v>
      </c>
      <c r="K180" s="21">
        <f>SUM(L180:M180)</f>
        <v>323</v>
      </c>
      <c r="L180" s="33">
        <v>106</v>
      </c>
      <c r="M180" s="36">
        <v>217</v>
      </c>
      <c r="N180" s="28">
        <f t="shared" si="71"/>
        <v>3.0761904761904764</v>
      </c>
      <c r="O180" s="27"/>
      <c r="P180" s="141"/>
      <c r="Q180" s="132">
        <f t="shared" si="67"/>
        <v>14</v>
      </c>
      <c r="R180" s="133">
        <f t="shared" si="68"/>
        <v>6</v>
      </c>
      <c r="S180" s="220">
        <f t="shared" si="69"/>
        <v>8</v>
      </c>
    </row>
    <row r="181" spans="1:19" ht="14.1" customHeight="1" x14ac:dyDescent="0.15">
      <c r="A181" s="267">
        <v>3</v>
      </c>
      <c r="B181" s="24" t="s">
        <v>36</v>
      </c>
      <c r="C181" s="23" t="s">
        <v>261</v>
      </c>
      <c r="D181" s="37">
        <v>70</v>
      </c>
      <c r="E181" s="21">
        <f>SUM(F181:G181)</f>
        <v>85</v>
      </c>
      <c r="F181" s="33">
        <v>85</v>
      </c>
      <c r="G181" s="36"/>
      <c r="H181" s="35">
        <f t="shared" si="70"/>
        <v>1.2142857142857142</v>
      </c>
      <c r="I181" s="18"/>
      <c r="J181" s="37">
        <v>70</v>
      </c>
      <c r="K181" s="21">
        <f>SUM(L181:M181)</f>
        <v>91</v>
      </c>
      <c r="L181" s="33">
        <v>91</v>
      </c>
      <c r="M181" s="36"/>
      <c r="N181" s="35">
        <f t="shared" si="71"/>
        <v>1.3</v>
      </c>
      <c r="O181" s="18"/>
      <c r="P181" s="142"/>
      <c r="Q181" s="132">
        <f t="shared" si="67"/>
        <v>-6</v>
      </c>
      <c r="R181" s="133">
        <f t="shared" si="68"/>
        <v>-6</v>
      </c>
      <c r="S181" s="220">
        <f t="shared" si="69"/>
        <v>0</v>
      </c>
    </row>
    <row r="182" spans="1:19" ht="14.1" customHeight="1" x14ac:dyDescent="0.15">
      <c r="A182" s="263" t="s">
        <v>53</v>
      </c>
      <c r="B182" s="108" t="s">
        <v>260</v>
      </c>
      <c r="C182" s="109" t="s">
        <v>54</v>
      </c>
      <c r="D182" s="110">
        <f>SUM(D178:D181)</f>
        <v>280</v>
      </c>
      <c r="E182" s="111">
        <f>F182+G182</f>
        <v>555</v>
      </c>
      <c r="F182" s="112">
        <f>SUM(F178:F181)</f>
        <v>266</v>
      </c>
      <c r="G182" s="113">
        <f>SUM(G178:G181)</f>
        <v>289</v>
      </c>
      <c r="H182" s="114">
        <f t="shared" si="70"/>
        <v>1.9821428571428572</v>
      </c>
      <c r="I182" s="191">
        <f t="shared" si="56"/>
        <v>0.47927927927927927</v>
      </c>
      <c r="J182" s="110">
        <f>SUM(J178:J181)</f>
        <v>280</v>
      </c>
      <c r="K182" s="111">
        <f>L182+M182</f>
        <v>540</v>
      </c>
      <c r="L182" s="112">
        <f>SUM(L178:L181)</f>
        <v>263</v>
      </c>
      <c r="M182" s="113">
        <f>SUM(M178:M181)</f>
        <v>277</v>
      </c>
      <c r="N182" s="114">
        <f t="shared" si="71"/>
        <v>1.9285714285714286</v>
      </c>
      <c r="O182" s="191">
        <f t="shared" si="57"/>
        <v>0.48703703703703705</v>
      </c>
      <c r="P182" s="163">
        <f>D182-J182</f>
        <v>0</v>
      </c>
      <c r="Q182" s="164">
        <f t="shared" si="67"/>
        <v>15</v>
      </c>
      <c r="R182" s="165">
        <f t="shared" si="68"/>
        <v>3</v>
      </c>
      <c r="S182" s="232">
        <f t="shared" si="69"/>
        <v>12</v>
      </c>
    </row>
    <row r="183" spans="1:19" ht="14.1" customHeight="1" x14ac:dyDescent="0.15">
      <c r="A183" s="262">
        <v>3</v>
      </c>
      <c r="B183" s="71" t="s">
        <v>259</v>
      </c>
      <c r="C183" s="70" t="s">
        <v>427</v>
      </c>
      <c r="D183" s="56">
        <v>140</v>
      </c>
      <c r="E183" s="58">
        <f>SUM(F183:G183)</f>
        <v>507</v>
      </c>
      <c r="F183" s="57">
        <v>98</v>
      </c>
      <c r="G183" s="26">
        <v>409</v>
      </c>
      <c r="H183" s="49">
        <f t="shared" si="70"/>
        <v>3.6214285714285714</v>
      </c>
      <c r="I183" s="75"/>
      <c r="J183" s="56">
        <v>140</v>
      </c>
      <c r="K183" s="58">
        <f>SUM(L183:M183)</f>
        <v>476</v>
      </c>
      <c r="L183" s="57">
        <v>68</v>
      </c>
      <c r="M183" s="26">
        <v>408</v>
      </c>
      <c r="N183" s="49">
        <f t="shared" si="71"/>
        <v>3.4</v>
      </c>
      <c r="O183" s="75"/>
      <c r="P183" s="167"/>
      <c r="Q183" s="159">
        <f t="shared" si="67"/>
        <v>31</v>
      </c>
      <c r="R183" s="160">
        <f t="shared" si="68"/>
        <v>30</v>
      </c>
      <c r="S183" s="230">
        <f t="shared" si="69"/>
        <v>1</v>
      </c>
    </row>
    <row r="184" spans="1:19" ht="14.1" customHeight="1" x14ac:dyDescent="0.15">
      <c r="A184" s="262">
        <v>3</v>
      </c>
      <c r="B184" s="40" t="s">
        <v>259</v>
      </c>
      <c r="C184" s="39" t="s">
        <v>428</v>
      </c>
      <c r="D184" s="30">
        <v>25</v>
      </c>
      <c r="E184" s="21">
        <f>SUM(F184:G184)</f>
        <v>14</v>
      </c>
      <c r="F184" s="25">
        <v>7</v>
      </c>
      <c r="G184" s="29">
        <v>7</v>
      </c>
      <c r="H184" s="44">
        <f t="shared" si="70"/>
        <v>0.56000000000000005</v>
      </c>
      <c r="I184" s="75"/>
      <c r="J184" s="30">
        <v>25</v>
      </c>
      <c r="K184" s="21">
        <f>SUM(L184:M184)</f>
        <v>6</v>
      </c>
      <c r="L184" s="25">
        <v>6</v>
      </c>
      <c r="M184" s="29">
        <v>0</v>
      </c>
      <c r="N184" s="44">
        <f t="shared" si="71"/>
        <v>0.24</v>
      </c>
      <c r="O184" s="75"/>
      <c r="P184" s="168"/>
      <c r="Q184" s="134">
        <f t="shared" si="67"/>
        <v>8</v>
      </c>
      <c r="R184" s="135">
        <f t="shared" si="68"/>
        <v>1</v>
      </c>
      <c r="S184" s="221">
        <f t="shared" si="69"/>
        <v>7</v>
      </c>
    </row>
    <row r="185" spans="1:19" ht="14.1" customHeight="1" x14ac:dyDescent="0.15">
      <c r="A185" s="262">
        <v>3</v>
      </c>
      <c r="B185" s="40" t="s">
        <v>259</v>
      </c>
      <c r="C185" s="39" t="s">
        <v>429</v>
      </c>
      <c r="D185" s="50">
        <v>140</v>
      </c>
      <c r="E185" s="43">
        <f>SUM(F185:G185)</f>
        <v>318</v>
      </c>
      <c r="F185" s="42">
        <v>104</v>
      </c>
      <c r="G185" s="45">
        <v>214</v>
      </c>
      <c r="H185" s="44">
        <f>(E185+E186)/D185</f>
        <v>2.2714285714285714</v>
      </c>
      <c r="I185" s="75"/>
      <c r="J185" s="50">
        <v>140</v>
      </c>
      <c r="K185" s="58">
        <f>SUM(L185:M185)</f>
        <v>250</v>
      </c>
      <c r="L185" s="57">
        <v>72</v>
      </c>
      <c r="M185" s="26">
        <v>178</v>
      </c>
      <c r="N185" s="44"/>
      <c r="O185" s="75"/>
      <c r="P185" s="168"/>
      <c r="Q185" s="136">
        <f>E185-(K185+K186)</f>
        <v>42</v>
      </c>
      <c r="R185" s="137">
        <f t="shared" ref="R185:S185" si="72">F185-(L185+L186)</f>
        <v>20</v>
      </c>
      <c r="S185" s="222">
        <f t="shared" si="72"/>
        <v>22</v>
      </c>
    </row>
    <row r="186" spans="1:19" ht="14.1" customHeight="1" x14ac:dyDescent="0.15">
      <c r="A186" s="262">
        <v>3</v>
      </c>
      <c r="B186" s="40" t="s">
        <v>259</v>
      </c>
      <c r="C186" s="67" t="s">
        <v>430</v>
      </c>
      <c r="D186" s="77"/>
      <c r="E186" s="62"/>
      <c r="F186" s="61"/>
      <c r="G186" s="17"/>
      <c r="H186" s="199"/>
      <c r="I186" s="75"/>
      <c r="J186" s="77"/>
      <c r="K186" s="16">
        <f>SUM(L186:M186)</f>
        <v>26</v>
      </c>
      <c r="L186" s="15">
        <v>12</v>
      </c>
      <c r="M186" s="20">
        <v>14</v>
      </c>
      <c r="N186" s="76"/>
      <c r="O186" s="75"/>
      <c r="P186" s="169"/>
      <c r="Q186" s="143"/>
      <c r="R186" s="144"/>
      <c r="S186" s="224"/>
    </row>
    <row r="187" spans="1:19" ht="14.1" customHeight="1" x14ac:dyDescent="0.15">
      <c r="A187" s="263" t="s">
        <v>53</v>
      </c>
      <c r="B187" s="108" t="s">
        <v>259</v>
      </c>
      <c r="C187" s="109" t="s">
        <v>54</v>
      </c>
      <c r="D187" s="110">
        <f>SUM(D183:D186)</f>
        <v>305</v>
      </c>
      <c r="E187" s="111">
        <f>F187+G187</f>
        <v>839</v>
      </c>
      <c r="F187" s="112">
        <f>SUM(F183:F186)</f>
        <v>209</v>
      </c>
      <c r="G187" s="113">
        <f>SUM(G183:G186)</f>
        <v>630</v>
      </c>
      <c r="H187" s="114">
        <f>E187/D187</f>
        <v>2.7508196721311475</v>
      </c>
      <c r="I187" s="191">
        <f t="shared" si="56"/>
        <v>0.24910607866507747</v>
      </c>
      <c r="J187" s="110">
        <f>SUM(J183:J186)</f>
        <v>305</v>
      </c>
      <c r="K187" s="111">
        <f>L187+M187</f>
        <v>758</v>
      </c>
      <c r="L187" s="112">
        <f>SUM(L183:L186)</f>
        <v>158</v>
      </c>
      <c r="M187" s="113">
        <f>SUM(M183:M186)</f>
        <v>600</v>
      </c>
      <c r="N187" s="114">
        <f>K187/J187</f>
        <v>2.4852459016393444</v>
      </c>
      <c r="O187" s="191">
        <f t="shared" si="57"/>
        <v>0.20844327176781002</v>
      </c>
      <c r="P187" s="163">
        <f>D187-J187</f>
        <v>0</v>
      </c>
      <c r="Q187" s="164">
        <f t="shared" si="67"/>
        <v>81</v>
      </c>
      <c r="R187" s="165">
        <f t="shared" si="68"/>
        <v>51</v>
      </c>
      <c r="S187" s="232">
        <f t="shared" si="69"/>
        <v>30</v>
      </c>
    </row>
    <row r="188" spans="1:19" ht="14.1" customHeight="1" x14ac:dyDescent="0.15">
      <c r="A188" s="269">
        <v>3</v>
      </c>
      <c r="B188" s="71" t="s">
        <v>258</v>
      </c>
      <c r="C188" s="274" t="s">
        <v>447</v>
      </c>
      <c r="D188" s="56">
        <v>30</v>
      </c>
      <c r="E188" s="66">
        <f>SUM(F188:G188)</f>
        <v>15</v>
      </c>
      <c r="F188" s="65">
        <v>11</v>
      </c>
      <c r="G188" s="38">
        <v>4</v>
      </c>
      <c r="H188" s="54">
        <f>E188/D188</f>
        <v>0.5</v>
      </c>
      <c r="I188" s="41"/>
      <c r="J188" s="72">
        <v>6</v>
      </c>
      <c r="K188" s="53">
        <f>SUM(L188:M188)</f>
        <v>2</v>
      </c>
      <c r="L188" s="52">
        <v>1</v>
      </c>
      <c r="M188" s="55">
        <v>1</v>
      </c>
      <c r="N188" s="69">
        <f>K188/J188</f>
        <v>0.33333333333333331</v>
      </c>
      <c r="O188" s="41"/>
      <c r="P188" s="176"/>
      <c r="Q188" s="152"/>
      <c r="R188" s="153"/>
      <c r="S188" s="227"/>
    </row>
    <row r="189" spans="1:19" ht="14.1" customHeight="1" x14ac:dyDescent="0.15">
      <c r="A189" s="264">
        <v>3</v>
      </c>
      <c r="B189" s="24" t="s">
        <v>258</v>
      </c>
      <c r="C189" s="63" t="s">
        <v>448</v>
      </c>
      <c r="D189" s="48"/>
      <c r="E189" s="62"/>
      <c r="F189" s="61"/>
      <c r="G189" s="17"/>
      <c r="H189" s="47"/>
      <c r="I189" s="18"/>
      <c r="J189" s="46">
        <v>20</v>
      </c>
      <c r="K189" s="34">
        <f>SUM(L189:M189)</f>
        <v>23</v>
      </c>
      <c r="L189" s="42">
        <v>17</v>
      </c>
      <c r="M189" s="45">
        <v>6</v>
      </c>
      <c r="N189" s="44">
        <f>K189/J189</f>
        <v>1.1499999999999999</v>
      </c>
      <c r="O189" s="18"/>
      <c r="P189" s="178"/>
      <c r="Q189" s="143"/>
      <c r="R189" s="144"/>
      <c r="S189" s="224"/>
    </row>
    <row r="190" spans="1:19" ht="14.1" customHeight="1" x14ac:dyDescent="0.15">
      <c r="A190" s="263" t="s">
        <v>53</v>
      </c>
      <c r="B190" s="108" t="s">
        <v>432</v>
      </c>
      <c r="C190" s="109" t="s">
        <v>54</v>
      </c>
      <c r="D190" s="110">
        <f>SUM(D188:D189)</f>
        <v>30</v>
      </c>
      <c r="E190" s="111">
        <f>F190+G190</f>
        <v>15</v>
      </c>
      <c r="F190" s="112">
        <f>SUM(F188:F189)</f>
        <v>11</v>
      </c>
      <c r="G190" s="113">
        <f>SUM(G188:G189)</f>
        <v>4</v>
      </c>
      <c r="H190" s="114">
        <f>E190/D190</f>
        <v>0.5</v>
      </c>
      <c r="I190" s="191">
        <f t="shared" si="56"/>
        <v>0.73333333333333328</v>
      </c>
      <c r="J190" s="110">
        <f>SUM(J188:J189)</f>
        <v>26</v>
      </c>
      <c r="K190" s="111">
        <f>L190+M190</f>
        <v>25</v>
      </c>
      <c r="L190" s="112">
        <f>SUM(L188:L189)</f>
        <v>18</v>
      </c>
      <c r="M190" s="113">
        <f>SUM(M188:M189)</f>
        <v>7</v>
      </c>
      <c r="N190" s="114">
        <f>K190/J190</f>
        <v>0.96153846153846156</v>
      </c>
      <c r="O190" s="191">
        <f t="shared" si="57"/>
        <v>0.72</v>
      </c>
      <c r="P190" s="163">
        <f>D190-J190</f>
        <v>4</v>
      </c>
      <c r="Q190" s="164">
        <f t="shared" si="67"/>
        <v>-10</v>
      </c>
      <c r="R190" s="165">
        <f t="shared" si="68"/>
        <v>-7</v>
      </c>
      <c r="S190" s="232">
        <f t="shared" si="69"/>
        <v>-3</v>
      </c>
    </row>
    <row r="191" spans="1:19" ht="14.1" customHeight="1" x14ac:dyDescent="0.15">
      <c r="A191" s="267">
        <v>3</v>
      </c>
      <c r="B191" s="24" t="s">
        <v>255</v>
      </c>
      <c r="C191" s="23" t="s">
        <v>257</v>
      </c>
      <c r="D191" s="50">
        <v>560</v>
      </c>
      <c r="E191" s="34">
        <f>SUM(F191:G191)</f>
        <v>262</v>
      </c>
      <c r="F191" s="33">
        <v>44</v>
      </c>
      <c r="G191" s="36">
        <v>218</v>
      </c>
      <c r="H191" s="35"/>
      <c r="I191" s="27"/>
      <c r="J191" s="50">
        <v>560</v>
      </c>
      <c r="K191" s="34">
        <f>SUM(L191:M191)</f>
        <v>234</v>
      </c>
      <c r="L191" s="33">
        <v>41</v>
      </c>
      <c r="M191" s="36">
        <v>193</v>
      </c>
      <c r="N191" s="35"/>
      <c r="O191" s="27"/>
      <c r="P191" s="141"/>
      <c r="Q191" s="132">
        <f t="shared" si="67"/>
        <v>28</v>
      </c>
      <c r="R191" s="133">
        <f t="shared" si="68"/>
        <v>3</v>
      </c>
      <c r="S191" s="220">
        <f t="shared" si="69"/>
        <v>25</v>
      </c>
    </row>
    <row r="192" spans="1:19" ht="14.1" customHeight="1" x14ac:dyDescent="0.15">
      <c r="A192" s="268">
        <v>3</v>
      </c>
      <c r="B192" s="40" t="s">
        <v>255</v>
      </c>
      <c r="C192" s="39" t="s">
        <v>256</v>
      </c>
      <c r="D192" s="50"/>
      <c r="E192" s="34">
        <f>SUM(F192:G192)</f>
        <v>278</v>
      </c>
      <c r="F192" s="25">
        <v>55</v>
      </c>
      <c r="G192" s="29">
        <v>223</v>
      </c>
      <c r="H192" s="28"/>
      <c r="I192" s="27"/>
      <c r="J192" s="50"/>
      <c r="K192" s="34">
        <f>SUM(L192:M192)</f>
        <v>326</v>
      </c>
      <c r="L192" s="25">
        <v>45</v>
      </c>
      <c r="M192" s="29">
        <v>281</v>
      </c>
      <c r="N192" s="28"/>
      <c r="O192" s="27"/>
      <c r="P192" s="141"/>
      <c r="Q192" s="134">
        <f t="shared" si="67"/>
        <v>-48</v>
      </c>
      <c r="R192" s="135">
        <f t="shared" si="68"/>
        <v>10</v>
      </c>
      <c r="S192" s="221">
        <f t="shared" si="69"/>
        <v>-58</v>
      </c>
    </row>
    <row r="193" spans="1:19" ht="14.1" customHeight="1" x14ac:dyDescent="0.15">
      <c r="A193" s="268">
        <v>3</v>
      </c>
      <c r="B193" s="40" t="s">
        <v>255</v>
      </c>
      <c r="C193" s="39" t="s">
        <v>77</v>
      </c>
      <c r="D193" s="50"/>
      <c r="E193" s="34">
        <f>SUM(F193:G193)</f>
        <v>1034</v>
      </c>
      <c r="F193" s="25">
        <v>325</v>
      </c>
      <c r="G193" s="29">
        <v>709</v>
      </c>
      <c r="H193" s="28"/>
      <c r="I193" s="27"/>
      <c r="J193" s="50"/>
      <c r="K193" s="34">
        <f>SUM(L193:M193)</f>
        <v>1051</v>
      </c>
      <c r="L193" s="25">
        <v>291</v>
      </c>
      <c r="M193" s="29">
        <v>760</v>
      </c>
      <c r="N193" s="28"/>
      <c r="O193" s="27"/>
      <c r="P193" s="141"/>
      <c r="Q193" s="134">
        <f t="shared" si="67"/>
        <v>-17</v>
      </c>
      <c r="R193" s="135">
        <f t="shared" si="68"/>
        <v>34</v>
      </c>
      <c r="S193" s="221">
        <f t="shared" si="69"/>
        <v>-51</v>
      </c>
    </row>
    <row r="194" spans="1:19" ht="14.1" customHeight="1" x14ac:dyDescent="0.15">
      <c r="A194" s="270">
        <v>1</v>
      </c>
      <c r="B194" s="40" t="s">
        <v>255</v>
      </c>
      <c r="C194" s="39" t="s">
        <v>137</v>
      </c>
      <c r="D194" s="50"/>
      <c r="E194" s="34">
        <f>SUM(F194:G194)</f>
        <v>90</v>
      </c>
      <c r="F194" s="25">
        <v>90</v>
      </c>
      <c r="G194" s="29"/>
      <c r="H194" s="28"/>
      <c r="I194" s="27"/>
      <c r="J194" s="50"/>
      <c r="K194" s="34">
        <f>SUM(L194:M194)</f>
        <v>91</v>
      </c>
      <c r="L194" s="25">
        <v>91</v>
      </c>
      <c r="M194" s="29"/>
      <c r="N194" s="28"/>
      <c r="O194" s="27"/>
      <c r="P194" s="141"/>
      <c r="Q194" s="134">
        <f t="shared" si="67"/>
        <v>-1</v>
      </c>
      <c r="R194" s="135">
        <f t="shared" si="68"/>
        <v>-1</v>
      </c>
      <c r="S194" s="221"/>
    </row>
    <row r="195" spans="1:19" ht="14.1" customHeight="1" x14ac:dyDescent="0.15">
      <c r="A195" s="268">
        <v>3</v>
      </c>
      <c r="B195" s="40" t="s">
        <v>255</v>
      </c>
      <c r="C195" s="39" t="s">
        <v>254</v>
      </c>
      <c r="D195" s="50"/>
      <c r="E195" s="34">
        <f>SUM(F195:G195)</f>
        <v>116</v>
      </c>
      <c r="F195" s="25">
        <v>43</v>
      </c>
      <c r="G195" s="29">
        <v>73</v>
      </c>
      <c r="H195" s="28"/>
      <c r="I195" s="27"/>
      <c r="J195" s="50"/>
      <c r="K195" s="34">
        <f>SUM(L195:M195)</f>
        <v>110</v>
      </c>
      <c r="L195" s="25">
        <v>42</v>
      </c>
      <c r="M195" s="29">
        <v>68</v>
      </c>
      <c r="N195" s="28"/>
      <c r="O195" s="27"/>
      <c r="P195" s="141"/>
      <c r="Q195" s="134">
        <f t="shared" si="67"/>
        <v>6</v>
      </c>
      <c r="R195" s="135">
        <f t="shared" si="68"/>
        <v>1</v>
      </c>
      <c r="S195" s="221">
        <f t="shared" si="69"/>
        <v>5</v>
      </c>
    </row>
    <row r="196" spans="1:19" ht="14.1" customHeight="1" x14ac:dyDescent="0.15">
      <c r="A196" s="263" t="s">
        <v>53</v>
      </c>
      <c r="B196" s="108" t="s">
        <v>253</v>
      </c>
      <c r="C196" s="109" t="s">
        <v>54</v>
      </c>
      <c r="D196" s="110">
        <f>SUM(D191:D195)</f>
        <v>560</v>
      </c>
      <c r="E196" s="111">
        <f>F196+G196</f>
        <v>1780</v>
      </c>
      <c r="F196" s="112">
        <f>SUM(F191:F195)</f>
        <v>557</v>
      </c>
      <c r="G196" s="113">
        <f>SUM(G191:G195)</f>
        <v>1223</v>
      </c>
      <c r="H196" s="114">
        <f t="shared" ref="H196:H206" si="73">E196/D196</f>
        <v>3.1785714285714284</v>
      </c>
      <c r="I196" s="191">
        <f t="shared" si="56"/>
        <v>0.31292134831460672</v>
      </c>
      <c r="J196" s="110">
        <f>SUM(J191:J195)</f>
        <v>560</v>
      </c>
      <c r="K196" s="111">
        <f>L196+M196</f>
        <v>1812</v>
      </c>
      <c r="L196" s="112">
        <f>SUM(L191:L195)</f>
        <v>510</v>
      </c>
      <c r="M196" s="113">
        <f>SUM(M191:M195)</f>
        <v>1302</v>
      </c>
      <c r="N196" s="114">
        <f t="shared" ref="N196:N206" si="74">K196/J196</f>
        <v>3.2357142857142858</v>
      </c>
      <c r="O196" s="191">
        <f t="shared" si="57"/>
        <v>0.2814569536423841</v>
      </c>
      <c r="P196" s="163">
        <f>D196-J196</f>
        <v>0</v>
      </c>
      <c r="Q196" s="164">
        <f t="shared" si="67"/>
        <v>-32</v>
      </c>
      <c r="R196" s="165">
        <f t="shared" si="68"/>
        <v>47</v>
      </c>
      <c r="S196" s="232">
        <f t="shared" si="69"/>
        <v>-79</v>
      </c>
    </row>
    <row r="197" spans="1:19" ht="14.1" customHeight="1" x14ac:dyDescent="0.15">
      <c r="A197" s="268">
        <v>3</v>
      </c>
      <c r="B197" s="24" t="s">
        <v>250</v>
      </c>
      <c r="C197" s="23" t="s">
        <v>252</v>
      </c>
      <c r="D197" s="37">
        <v>160</v>
      </c>
      <c r="E197" s="34">
        <f>SUM(F197:G197)</f>
        <v>717</v>
      </c>
      <c r="F197" s="33">
        <v>204</v>
      </c>
      <c r="G197" s="36">
        <v>513</v>
      </c>
      <c r="H197" s="35">
        <f t="shared" si="73"/>
        <v>4.4812500000000002</v>
      </c>
      <c r="I197" s="41"/>
      <c r="J197" s="37">
        <v>160</v>
      </c>
      <c r="K197" s="34">
        <f>SUM(L197:M197)</f>
        <v>826</v>
      </c>
      <c r="L197" s="33">
        <v>223</v>
      </c>
      <c r="M197" s="36">
        <v>603</v>
      </c>
      <c r="N197" s="35">
        <f t="shared" si="74"/>
        <v>5.1624999999999996</v>
      </c>
      <c r="O197" s="41"/>
      <c r="P197" s="138"/>
      <c r="Q197" s="132">
        <f t="shared" si="67"/>
        <v>-109</v>
      </c>
      <c r="R197" s="133">
        <f t="shared" si="68"/>
        <v>-19</v>
      </c>
      <c r="S197" s="220">
        <f t="shared" si="69"/>
        <v>-90</v>
      </c>
    </row>
    <row r="198" spans="1:19" ht="14.1" customHeight="1" x14ac:dyDescent="0.15">
      <c r="A198" s="268">
        <v>3</v>
      </c>
      <c r="B198" s="40" t="s">
        <v>250</v>
      </c>
      <c r="C198" s="39" t="s">
        <v>161</v>
      </c>
      <c r="D198" s="30">
        <v>60</v>
      </c>
      <c r="E198" s="34">
        <f>SUM(F198:G198)</f>
        <v>93</v>
      </c>
      <c r="F198" s="25">
        <v>7</v>
      </c>
      <c r="G198" s="29">
        <v>86</v>
      </c>
      <c r="H198" s="28">
        <f t="shared" si="73"/>
        <v>1.55</v>
      </c>
      <c r="I198" s="27"/>
      <c r="J198" s="30">
        <v>60</v>
      </c>
      <c r="K198" s="34">
        <f>SUM(L198:M198)</f>
        <v>104</v>
      </c>
      <c r="L198" s="25">
        <v>4</v>
      </c>
      <c r="M198" s="29">
        <v>100</v>
      </c>
      <c r="N198" s="28">
        <f t="shared" si="74"/>
        <v>1.7333333333333334</v>
      </c>
      <c r="O198" s="27"/>
      <c r="P198" s="141"/>
      <c r="Q198" s="134">
        <f t="shared" si="67"/>
        <v>-11</v>
      </c>
      <c r="R198" s="135">
        <f t="shared" si="68"/>
        <v>3</v>
      </c>
      <c r="S198" s="221">
        <f t="shared" si="69"/>
        <v>-14</v>
      </c>
    </row>
    <row r="199" spans="1:19" ht="14.1" customHeight="1" x14ac:dyDescent="0.15">
      <c r="A199" s="268">
        <v>3</v>
      </c>
      <c r="B199" s="40" t="s">
        <v>250</v>
      </c>
      <c r="C199" s="39" t="s">
        <v>251</v>
      </c>
      <c r="D199" s="30">
        <v>70</v>
      </c>
      <c r="E199" s="34">
        <f>SUM(F199:G199)</f>
        <v>105</v>
      </c>
      <c r="F199" s="25">
        <v>95</v>
      </c>
      <c r="G199" s="29">
        <v>10</v>
      </c>
      <c r="H199" s="28">
        <f t="shared" si="73"/>
        <v>1.5</v>
      </c>
      <c r="I199" s="27"/>
      <c r="J199" s="30">
        <v>70</v>
      </c>
      <c r="K199" s="34">
        <f>SUM(L199:M199)</f>
        <v>129</v>
      </c>
      <c r="L199" s="25">
        <v>116</v>
      </c>
      <c r="M199" s="29">
        <v>13</v>
      </c>
      <c r="N199" s="28">
        <f t="shared" si="74"/>
        <v>1.8428571428571427</v>
      </c>
      <c r="O199" s="27"/>
      <c r="P199" s="141"/>
      <c r="Q199" s="134">
        <f t="shared" si="67"/>
        <v>-24</v>
      </c>
      <c r="R199" s="135">
        <f t="shared" si="68"/>
        <v>-21</v>
      </c>
      <c r="S199" s="221">
        <f t="shared" si="69"/>
        <v>-3</v>
      </c>
    </row>
    <row r="200" spans="1:19" ht="14.1" customHeight="1" x14ac:dyDescent="0.15">
      <c r="A200" s="264">
        <v>3</v>
      </c>
      <c r="B200" s="32" t="s">
        <v>250</v>
      </c>
      <c r="C200" s="31" t="s">
        <v>249</v>
      </c>
      <c r="D200" s="46">
        <v>35</v>
      </c>
      <c r="E200" s="34">
        <f>SUM(F200:G200)</f>
        <v>57</v>
      </c>
      <c r="F200" s="42">
        <v>14</v>
      </c>
      <c r="G200" s="45">
        <v>43</v>
      </c>
      <c r="H200" s="44">
        <f t="shared" si="73"/>
        <v>1.6285714285714286</v>
      </c>
      <c r="I200" s="18"/>
      <c r="J200" s="46">
        <v>35</v>
      </c>
      <c r="K200" s="34">
        <f>SUM(L200:M200)</f>
        <v>71</v>
      </c>
      <c r="L200" s="42">
        <v>20</v>
      </c>
      <c r="M200" s="45">
        <v>51</v>
      </c>
      <c r="N200" s="44">
        <f t="shared" si="74"/>
        <v>2.0285714285714285</v>
      </c>
      <c r="O200" s="18"/>
      <c r="P200" s="142"/>
      <c r="Q200" s="136">
        <f t="shared" si="67"/>
        <v>-14</v>
      </c>
      <c r="R200" s="137">
        <f t="shared" si="68"/>
        <v>-6</v>
      </c>
      <c r="S200" s="222">
        <f t="shared" si="69"/>
        <v>-8</v>
      </c>
    </row>
    <row r="201" spans="1:19" ht="14.1" customHeight="1" x14ac:dyDescent="0.15">
      <c r="A201" s="263" t="s">
        <v>53</v>
      </c>
      <c r="B201" s="108" t="s">
        <v>248</v>
      </c>
      <c r="C201" s="109" t="s">
        <v>54</v>
      </c>
      <c r="D201" s="110">
        <f>SUM(D197:D200)</f>
        <v>325</v>
      </c>
      <c r="E201" s="111">
        <f>F201+G201</f>
        <v>972</v>
      </c>
      <c r="F201" s="112">
        <f>SUM(F197:F200)</f>
        <v>320</v>
      </c>
      <c r="G201" s="113">
        <f>SUM(G197:G200)</f>
        <v>652</v>
      </c>
      <c r="H201" s="114">
        <f t="shared" si="73"/>
        <v>2.9907692307692306</v>
      </c>
      <c r="I201" s="191">
        <f t="shared" ref="I201:I263" si="75">F201/E201</f>
        <v>0.32921810699588477</v>
      </c>
      <c r="J201" s="110">
        <f>SUM(J197:J200)</f>
        <v>325</v>
      </c>
      <c r="K201" s="111">
        <f>L201+M201</f>
        <v>1130</v>
      </c>
      <c r="L201" s="112">
        <f>SUM(L197:L200)</f>
        <v>363</v>
      </c>
      <c r="M201" s="113">
        <f>SUM(M197:M200)</f>
        <v>767</v>
      </c>
      <c r="N201" s="114">
        <f t="shared" si="74"/>
        <v>3.476923076923077</v>
      </c>
      <c r="O201" s="191">
        <f t="shared" ref="O201:O263" si="76">L201/K201</f>
        <v>0.32123893805309733</v>
      </c>
      <c r="P201" s="163">
        <f>D201-J201</f>
        <v>0</v>
      </c>
      <c r="Q201" s="164">
        <f t="shared" si="67"/>
        <v>-158</v>
      </c>
      <c r="R201" s="165">
        <f t="shared" si="68"/>
        <v>-43</v>
      </c>
      <c r="S201" s="232">
        <f t="shared" si="69"/>
        <v>-115</v>
      </c>
    </row>
    <row r="202" spans="1:19" ht="14.1" customHeight="1" x14ac:dyDescent="0.15">
      <c r="A202" s="267">
        <v>3</v>
      </c>
      <c r="B202" s="24" t="s">
        <v>244</v>
      </c>
      <c r="C202" s="23" t="s">
        <v>247</v>
      </c>
      <c r="D202" s="37">
        <v>30</v>
      </c>
      <c r="E202" s="34">
        <f>SUM(F202:G202)</f>
        <v>62</v>
      </c>
      <c r="F202" s="33">
        <v>7</v>
      </c>
      <c r="G202" s="36">
        <v>55</v>
      </c>
      <c r="H202" s="35">
        <f t="shared" si="73"/>
        <v>2.0666666666666669</v>
      </c>
      <c r="I202" s="41"/>
      <c r="J202" s="37">
        <v>40</v>
      </c>
      <c r="K202" s="34">
        <f>SUM(L202:M202)</f>
        <v>50</v>
      </c>
      <c r="L202" s="33">
        <v>7</v>
      </c>
      <c r="M202" s="36">
        <v>43</v>
      </c>
      <c r="N202" s="35">
        <f t="shared" si="74"/>
        <v>1.25</v>
      </c>
      <c r="O202" s="41"/>
      <c r="P202" s="138"/>
      <c r="Q202" s="132">
        <f t="shared" si="67"/>
        <v>12</v>
      </c>
      <c r="R202" s="133">
        <f t="shared" si="68"/>
        <v>0</v>
      </c>
      <c r="S202" s="220">
        <f t="shared" si="69"/>
        <v>12</v>
      </c>
    </row>
    <row r="203" spans="1:19" ht="14.1" customHeight="1" x14ac:dyDescent="0.15">
      <c r="A203" s="268">
        <v>3</v>
      </c>
      <c r="B203" s="40" t="s">
        <v>244</v>
      </c>
      <c r="C203" s="39" t="s">
        <v>246</v>
      </c>
      <c r="D203" s="30">
        <v>70</v>
      </c>
      <c r="E203" s="34">
        <f>SUM(F203:G203)</f>
        <v>353</v>
      </c>
      <c r="F203" s="25">
        <v>52</v>
      </c>
      <c r="G203" s="29">
        <v>301</v>
      </c>
      <c r="H203" s="28">
        <f t="shared" si="73"/>
        <v>5.0428571428571427</v>
      </c>
      <c r="I203" s="27"/>
      <c r="J203" s="30">
        <v>120</v>
      </c>
      <c r="K203" s="34">
        <f>SUM(L203:M203)</f>
        <v>391</v>
      </c>
      <c r="L203" s="25">
        <v>48</v>
      </c>
      <c r="M203" s="29">
        <v>343</v>
      </c>
      <c r="N203" s="28">
        <f t="shared" si="74"/>
        <v>3.2583333333333333</v>
      </c>
      <c r="O203" s="27"/>
      <c r="P203" s="141"/>
      <c r="Q203" s="134">
        <f t="shared" si="67"/>
        <v>-38</v>
      </c>
      <c r="R203" s="135">
        <f t="shared" si="68"/>
        <v>4</v>
      </c>
      <c r="S203" s="221">
        <f t="shared" si="69"/>
        <v>-42</v>
      </c>
    </row>
    <row r="204" spans="1:19" ht="14.1" customHeight="1" x14ac:dyDescent="0.15">
      <c r="A204" s="268">
        <v>3</v>
      </c>
      <c r="B204" s="40" t="s">
        <v>244</v>
      </c>
      <c r="C204" s="39" t="s">
        <v>245</v>
      </c>
      <c r="D204" s="30">
        <v>175</v>
      </c>
      <c r="E204" s="34">
        <f>SUM(F204:G204)</f>
        <v>624</v>
      </c>
      <c r="F204" s="25">
        <v>147</v>
      </c>
      <c r="G204" s="29">
        <v>477</v>
      </c>
      <c r="H204" s="28">
        <f t="shared" si="73"/>
        <v>3.5657142857142858</v>
      </c>
      <c r="I204" s="27"/>
      <c r="J204" s="30">
        <v>160</v>
      </c>
      <c r="K204" s="34">
        <f>SUM(L204:M204)</f>
        <v>534</v>
      </c>
      <c r="L204" s="25">
        <v>99</v>
      </c>
      <c r="M204" s="29">
        <v>435</v>
      </c>
      <c r="N204" s="28">
        <f t="shared" si="74"/>
        <v>3.3374999999999999</v>
      </c>
      <c r="O204" s="27"/>
      <c r="P204" s="141"/>
      <c r="Q204" s="134">
        <f t="shared" si="67"/>
        <v>90</v>
      </c>
      <c r="R204" s="135">
        <f t="shared" si="68"/>
        <v>48</v>
      </c>
      <c r="S204" s="221">
        <f t="shared" si="69"/>
        <v>42</v>
      </c>
    </row>
    <row r="205" spans="1:19" ht="14.1" customHeight="1" x14ac:dyDescent="0.15">
      <c r="A205" s="264">
        <v>3</v>
      </c>
      <c r="B205" s="32" t="s">
        <v>244</v>
      </c>
      <c r="C205" s="31" t="s">
        <v>137</v>
      </c>
      <c r="D205" s="46">
        <v>100</v>
      </c>
      <c r="E205" s="34">
        <f>SUM(F205:G205)</f>
        <v>112</v>
      </c>
      <c r="F205" s="42">
        <v>112</v>
      </c>
      <c r="G205" s="45"/>
      <c r="H205" s="44">
        <f t="shared" si="73"/>
        <v>1.1200000000000001</v>
      </c>
      <c r="I205" s="18"/>
      <c r="J205" s="46">
        <v>80</v>
      </c>
      <c r="K205" s="34">
        <f>SUM(L205:M205)</f>
        <v>105</v>
      </c>
      <c r="L205" s="42">
        <v>105</v>
      </c>
      <c r="M205" s="45"/>
      <c r="N205" s="44">
        <f t="shared" si="74"/>
        <v>1.3125</v>
      </c>
      <c r="O205" s="18"/>
      <c r="P205" s="142"/>
      <c r="Q205" s="136">
        <f t="shared" si="67"/>
        <v>7</v>
      </c>
      <c r="R205" s="137">
        <f t="shared" si="68"/>
        <v>7</v>
      </c>
      <c r="S205" s="222">
        <f t="shared" si="69"/>
        <v>0</v>
      </c>
    </row>
    <row r="206" spans="1:19" ht="14.1" customHeight="1" x14ac:dyDescent="0.15">
      <c r="A206" s="263" t="s">
        <v>53</v>
      </c>
      <c r="B206" s="108" t="s">
        <v>243</v>
      </c>
      <c r="C206" s="109" t="s">
        <v>54</v>
      </c>
      <c r="D206" s="110">
        <f>SUM(D202:D205)</f>
        <v>375</v>
      </c>
      <c r="E206" s="111">
        <f>F206+G206</f>
        <v>1151</v>
      </c>
      <c r="F206" s="112">
        <f>SUM(F202:F205)</f>
        <v>318</v>
      </c>
      <c r="G206" s="113">
        <f>SUM(G202:G205)</f>
        <v>833</v>
      </c>
      <c r="H206" s="114">
        <f t="shared" si="73"/>
        <v>3.0693333333333332</v>
      </c>
      <c r="I206" s="191">
        <f t="shared" si="75"/>
        <v>0.27628149435273675</v>
      </c>
      <c r="J206" s="110">
        <f>SUM(J202:J205)</f>
        <v>400</v>
      </c>
      <c r="K206" s="111">
        <f>L206+M206</f>
        <v>1080</v>
      </c>
      <c r="L206" s="112">
        <f>SUM(L202:L205)</f>
        <v>259</v>
      </c>
      <c r="M206" s="113">
        <f>SUM(M202:M205)</f>
        <v>821</v>
      </c>
      <c r="N206" s="114">
        <f t="shared" si="74"/>
        <v>2.7</v>
      </c>
      <c r="O206" s="191">
        <f t="shared" si="76"/>
        <v>0.23981481481481481</v>
      </c>
      <c r="P206" s="163">
        <f>D206-J206</f>
        <v>-25</v>
      </c>
      <c r="Q206" s="164">
        <f t="shared" si="67"/>
        <v>71</v>
      </c>
      <c r="R206" s="165">
        <f t="shared" si="68"/>
        <v>59</v>
      </c>
      <c r="S206" s="232">
        <f t="shared" si="69"/>
        <v>12</v>
      </c>
    </row>
    <row r="207" spans="1:19" ht="14.1" customHeight="1" x14ac:dyDescent="0.15">
      <c r="A207" s="267">
        <v>3</v>
      </c>
      <c r="B207" s="24" t="s">
        <v>241</v>
      </c>
      <c r="C207" s="23" t="s">
        <v>71</v>
      </c>
      <c r="D207" s="56">
        <v>222</v>
      </c>
      <c r="E207" s="53">
        <f>SUM(F207:G207)</f>
        <v>221</v>
      </c>
      <c r="F207" s="52">
        <v>75</v>
      </c>
      <c r="G207" s="55">
        <v>146</v>
      </c>
      <c r="H207" s="54"/>
      <c r="I207" s="27"/>
      <c r="J207" s="56">
        <v>166</v>
      </c>
      <c r="K207" s="34">
        <f>SUM(L207:M207)</f>
        <v>160</v>
      </c>
      <c r="L207" s="33">
        <v>43</v>
      </c>
      <c r="M207" s="36">
        <v>117</v>
      </c>
      <c r="N207" s="54"/>
      <c r="O207" s="27"/>
      <c r="P207" s="138"/>
      <c r="Q207" s="152">
        <f t="shared" ref="Q207:Q208" si="77">E207-K207</f>
        <v>61</v>
      </c>
      <c r="R207" s="153">
        <f t="shared" ref="R207:R208" si="78">F207-L207</f>
        <v>32</v>
      </c>
      <c r="S207" s="227">
        <f t="shared" ref="S207:S208" si="79">G207-M207</f>
        <v>29</v>
      </c>
    </row>
    <row r="208" spans="1:19" ht="14.1" customHeight="1" x14ac:dyDescent="0.15">
      <c r="A208" s="267">
        <v>3</v>
      </c>
      <c r="B208" s="24" t="s">
        <v>241</v>
      </c>
      <c r="C208" s="23" t="s">
        <v>242</v>
      </c>
      <c r="D208" s="50"/>
      <c r="E208" s="43">
        <f>SUM(F208:G208)</f>
        <v>258</v>
      </c>
      <c r="F208" s="42">
        <v>145</v>
      </c>
      <c r="G208" s="45">
        <v>113</v>
      </c>
      <c r="H208" s="49"/>
      <c r="I208" s="27"/>
      <c r="J208" s="50"/>
      <c r="K208" s="43">
        <f>SUM(L208:M208)</f>
        <v>256</v>
      </c>
      <c r="L208" s="42">
        <v>120</v>
      </c>
      <c r="M208" s="45">
        <v>136</v>
      </c>
      <c r="N208" s="49"/>
      <c r="O208" s="27"/>
      <c r="P208" s="141"/>
      <c r="Q208" s="136">
        <f t="shared" si="77"/>
        <v>2</v>
      </c>
      <c r="R208" s="137">
        <f t="shared" si="78"/>
        <v>25</v>
      </c>
      <c r="S208" s="222">
        <f t="shared" si="79"/>
        <v>-23</v>
      </c>
    </row>
    <row r="209" spans="1:19" ht="14.1" customHeight="1" x14ac:dyDescent="0.15">
      <c r="A209" s="268">
        <v>3</v>
      </c>
      <c r="B209" s="40" t="s">
        <v>241</v>
      </c>
      <c r="C209" s="39" t="s">
        <v>240</v>
      </c>
      <c r="D209" s="50"/>
      <c r="E209" s="62"/>
      <c r="F209" s="61"/>
      <c r="G209" s="17"/>
      <c r="H209" s="49"/>
      <c r="I209" s="27"/>
      <c r="J209" s="50"/>
      <c r="K209" s="58"/>
      <c r="L209" s="57"/>
      <c r="M209" s="26"/>
      <c r="N209" s="49"/>
      <c r="O209" s="27"/>
      <c r="P209" s="141"/>
      <c r="Q209" s="139"/>
      <c r="R209" s="140"/>
      <c r="S209" s="223"/>
    </row>
    <row r="210" spans="1:19" ht="14.1" customHeight="1" x14ac:dyDescent="0.15">
      <c r="A210" s="263" t="s">
        <v>53</v>
      </c>
      <c r="B210" s="108" t="s">
        <v>239</v>
      </c>
      <c r="C210" s="109" t="s">
        <v>54</v>
      </c>
      <c r="D210" s="110">
        <f>SUM(D207:D209)</f>
        <v>222</v>
      </c>
      <c r="E210" s="111">
        <f>F210+G210</f>
        <v>479</v>
      </c>
      <c r="F210" s="112">
        <f>SUM(F207:F209)</f>
        <v>220</v>
      </c>
      <c r="G210" s="113">
        <f>SUM(G207:G209)</f>
        <v>259</v>
      </c>
      <c r="H210" s="114">
        <f>E210/D210</f>
        <v>2.1576576576576576</v>
      </c>
      <c r="I210" s="191">
        <f t="shared" si="75"/>
        <v>0.45929018789144049</v>
      </c>
      <c r="J210" s="110">
        <f>SUM(J207:J209)</f>
        <v>166</v>
      </c>
      <c r="K210" s="111">
        <f>L210+M210</f>
        <v>416</v>
      </c>
      <c r="L210" s="112">
        <f>SUM(L207:L209)</f>
        <v>163</v>
      </c>
      <c r="M210" s="113">
        <f>SUM(M207:M209)</f>
        <v>253</v>
      </c>
      <c r="N210" s="114">
        <f>K210/J210</f>
        <v>2.5060240963855422</v>
      </c>
      <c r="O210" s="191">
        <f t="shared" si="76"/>
        <v>0.39182692307692307</v>
      </c>
      <c r="P210" s="163">
        <f>D210-J210</f>
        <v>56</v>
      </c>
      <c r="Q210" s="164">
        <f>E210-K210</f>
        <v>63</v>
      </c>
      <c r="R210" s="165">
        <f>F210-L210</f>
        <v>57</v>
      </c>
      <c r="S210" s="232">
        <f>G210-M210</f>
        <v>6</v>
      </c>
    </row>
    <row r="211" spans="1:19" ht="14.1" customHeight="1" x14ac:dyDescent="0.15">
      <c r="A211" s="267">
        <v>3</v>
      </c>
      <c r="B211" s="24" t="s">
        <v>237</v>
      </c>
      <c r="C211" s="23" t="s">
        <v>238</v>
      </c>
      <c r="D211" s="56">
        <v>255</v>
      </c>
      <c r="E211" s="34">
        <f>SUM(F211:G211)</f>
        <v>311</v>
      </c>
      <c r="F211" s="33">
        <v>55</v>
      </c>
      <c r="G211" s="36">
        <v>256</v>
      </c>
      <c r="H211" s="54"/>
      <c r="I211" s="27"/>
      <c r="J211" s="56">
        <v>250</v>
      </c>
      <c r="K211" s="34">
        <f>SUM(L211:M211)</f>
        <v>247</v>
      </c>
      <c r="L211" s="33">
        <v>37</v>
      </c>
      <c r="M211" s="36">
        <v>210</v>
      </c>
      <c r="N211" s="54"/>
      <c r="O211" s="27"/>
      <c r="P211" s="138"/>
      <c r="Q211" s="132">
        <f t="shared" ref="Q211:Q225" si="80">E211-K211</f>
        <v>64</v>
      </c>
      <c r="R211" s="133">
        <f t="shared" ref="R211:R225" si="81">F211-L211</f>
        <v>18</v>
      </c>
      <c r="S211" s="220">
        <f t="shared" ref="S211:S225" si="82">G211-M211</f>
        <v>46</v>
      </c>
    </row>
    <row r="212" spans="1:19" ht="14.1" customHeight="1" x14ac:dyDescent="0.15">
      <c r="A212" s="268">
        <v>3</v>
      </c>
      <c r="B212" s="40" t="s">
        <v>237</v>
      </c>
      <c r="C212" s="39" t="s">
        <v>71</v>
      </c>
      <c r="D212" s="50"/>
      <c r="E212" s="34">
        <f>SUM(F212:G212)</f>
        <v>493</v>
      </c>
      <c r="F212" s="25">
        <v>108</v>
      </c>
      <c r="G212" s="29">
        <v>385</v>
      </c>
      <c r="H212" s="49"/>
      <c r="I212" s="27"/>
      <c r="J212" s="50"/>
      <c r="K212" s="34">
        <f>SUM(L212:M212)</f>
        <v>378</v>
      </c>
      <c r="L212" s="25">
        <v>61</v>
      </c>
      <c r="M212" s="29">
        <v>317</v>
      </c>
      <c r="N212" s="49"/>
      <c r="O212" s="27"/>
      <c r="P212" s="141"/>
      <c r="Q212" s="134">
        <f t="shared" si="80"/>
        <v>115</v>
      </c>
      <c r="R212" s="135">
        <f t="shared" si="81"/>
        <v>47</v>
      </c>
      <c r="S212" s="221">
        <f t="shared" si="82"/>
        <v>68</v>
      </c>
    </row>
    <row r="213" spans="1:19" ht="14.1" customHeight="1" x14ac:dyDescent="0.15">
      <c r="A213" s="264">
        <v>3</v>
      </c>
      <c r="B213" s="32" t="s">
        <v>237</v>
      </c>
      <c r="C213" s="31" t="s">
        <v>77</v>
      </c>
      <c r="D213" s="48"/>
      <c r="E213" s="34">
        <f>SUM(F213:G213)</f>
        <v>209</v>
      </c>
      <c r="F213" s="42">
        <v>69</v>
      </c>
      <c r="G213" s="45">
        <v>140</v>
      </c>
      <c r="H213" s="47"/>
      <c r="I213" s="27"/>
      <c r="J213" s="48"/>
      <c r="K213" s="34">
        <f>SUM(L213:M213)</f>
        <v>188</v>
      </c>
      <c r="L213" s="42">
        <v>49</v>
      </c>
      <c r="M213" s="45">
        <v>139</v>
      </c>
      <c r="N213" s="47"/>
      <c r="O213" s="27"/>
      <c r="P213" s="142"/>
      <c r="Q213" s="136">
        <f t="shared" si="80"/>
        <v>21</v>
      </c>
      <c r="R213" s="137">
        <f t="shared" si="81"/>
        <v>20</v>
      </c>
      <c r="S213" s="222">
        <f t="shared" si="82"/>
        <v>1</v>
      </c>
    </row>
    <row r="214" spans="1:19" ht="14.1" customHeight="1" x14ac:dyDescent="0.15">
      <c r="A214" s="263" t="s">
        <v>53</v>
      </c>
      <c r="B214" s="108" t="s">
        <v>16</v>
      </c>
      <c r="C214" s="109" t="s">
        <v>54</v>
      </c>
      <c r="D214" s="110">
        <f>SUM(D211:D213)</f>
        <v>255</v>
      </c>
      <c r="E214" s="111">
        <f>F214+G214</f>
        <v>1013</v>
      </c>
      <c r="F214" s="112">
        <f>SUM(F211:F213)</f>
        <v>232</v>
      </c>
      <c r="G214" s="113">
        <f>SUM(G211:G213)</f>
        <v>781</v>
      </c>
      <c r="H214" s="114">
        <f>E214/D214</f>
        <v>3.9725490196078432</v>
      </c>
      <c r="I214" s="191">
        <f t="shared" si="75"/>
        <v>0.22902270483711748</v>
      </c>
      <c r="J214" s="110">
        <f>SUM(J211:J213)</f>
        <v>250</v>
      </c>
      <c r="K214" s="111">
        <f>L214+M214</f>
        <v>813</v>
      </c>
      <c r="L214" s="112">
        <f>SUM(L211:L213)</f>
        <v>147</v>
      </c>
      <c r="M214" s="113">
        <f>SUM(M211:M213)</f>
        <v>666</v>
      </c>
      <c r="N214" s="114">
        <f>K214/J214</f>
        <v>3.2519999999999998</v>
      </c>
      <c r="O214" s="191">
        <f t="shared" si="76"/>
        <v>0.18081180811808117</v>
      </c>
      <c r="P214" s="163">
        <f>D214-J214</f>
        <v>5</v>
      </c>
      <c r="Q214" s="164">
        <f t="shared" si="80"/>
        <v>200</v>
      </c>
      <c r="R214" s="165">
        <f t="shared" si="81"/>
        <v>85</v>
      </c>
      <c r="S214" s="232">
        <f t="shared" si="82"/>
        <v>115</v>
      </c>
    </row>
    <row r="215" spans="1:19" ht="14.1" customHeight="1" x14ac:dyDescent="0.15">
      <c r="A215" s="267">
        <v>3</v>
      </c>
      <c r="B215" s="24" t="s">
        <v>232</v>
      </c>
      <c r="C215" s="23" t="s">
        <v>236</v>
      </c>
      <c r="D215" s="56">
        <v>240</v>
      </c>
      <c r="E215" s="53">
        <f>SUM(F215:G215)</f>
        <v>111</v>
      </c>
      <c r="F215" s="65">
        <v>3</v>
      </c>
      <c r="G215" s="38">
        <v>108</v>
      </c>
      <c r="H215" s="54"/>
      <c r="I215" s="41"/>
      <c r="J215" s="56">
        <v>234</v>
      </c>
      <c r="K215" s="53">
        <f>SUM(L215:M215)</f>
        <v>148</v>
      </c>
      <c r="L215" s="65">
        <v>6</v>
      </c>
      <c r="M215" s="38">
        <v>142</v>
      </c>
      <c r="N215" s="54"/>
      <c r="O215" s="41"/>
      <c r="P215" s="138"/>
      <c r="Q215" s="132">
        <f t="shared" si="80"/>
        <v>-37</v>
      </c>
      <c r="R215" s="133">
        <f t="shared" si="81"/>
        <v>-3</v>
      </c>
      <c r="S215" s="220">
        <f t="shared" si="82"/>
        <v>-34</v>
      </c>
    </row>
    <row r="216" spans="1:19" ht="14.1" customHeight="1" x14ac:dyDescent="0.15">
      <c r="A216" s="267">
        <v>3</v>
      </c>
      <c r="B216" s="24" t="s">
        <v>232</v>
      </c>
      <c r="C216" s="23" t="s">
        <v>235</v>
      </c>
      <c r="D216" s="50"/>
      <c r="E216" s="21">
        <f>SUM(F216:G216)</f>
        <v>79</v>
      </c>
      <c r="F216" s="25">
        <v>9</v>
      </c>
      <c r="G216" s="29">
        <v>70</v>
      </c>
      <c r="H216" s="49"/>
      <c r="I216" s="27"/>
      <c r="J216" s="50"/>
      <c r="K216" s="21">
        <f>SUM(L216:M216)</f>
        <v>65</v>
      </c>
      <c r="L216" s="25">
        <v>7</v>
      </c>
      <c r="M216" s="29">
        <v>58</v>
      </c>
      <c r="N216" s="49"/>
      <c r="O216" s="27"/>
      <c r="P216" s="141"/>
      <c r="Q216" s="132">
        <f t="shared" si="80"/>
        <v>14</v>
      </c>
      <c r="R216" s="133">
        <f t="shared" si="81"/>
        <v>2</v>
      </c>
      <c r="S216" s="220">
        <f t="shared" si="82"/>
        <v>12</v>
      </c>
    </row>
    <row r="217" spans="1:19" ht="14.1" customHeight="1" x14ac:dyDescent="0.15">
      <c r="A217" s="267">
        <v>3</v>
      </c>
      <c r="B217" s="24" t="s">
        <v>232</v>
      </c>
      <c r="C217" s="39" t="s">
        <v>234</v>
      </c>
      <c r="D217" s="50"/>
      <c r="E217" s="21">
        <f>SUM(F217:G217)</f>
        <v>359</v>
      </c>
      <c r="F217" s="25">
        <v>41</v>
      </c>
      <c r="G217" s="29">
        <v>318</v>
      </c>
      <c r="H217" s="49"/>
      <c r="I217" s="27"/>
      <c r="J217" s="50"/>
      <c r="K217" s="21">
        <f>SUM(L217:M217)</f>
        <v>377</v>
      </c>
      <c r="L217" s="25">
        <v>42</v>
      </c>
      <c r="M217" s="29">
        <v>335</v>
      </c>
      <c r="N217" s="49"/>
      <c r="O217" s="27"/>
      <c r="P217" s="141"/>
      <c r="Q217" s="134">
        <f t="shared" si="80"/>
        <v>-18</v>
      </c>
      <c r="R217" s="135">
        <f t="shared" si="81"/>
        <v>-1</v>
      </c>
      <c r="S217" s="221">
        <f t="shared" si="82"/>
        <v>-17</v>
      </c>
    </row>
    <row r="218" spans="1:19" ht="14.1" customHeight="1" x14ac:dyDescent="0.15">
      <c r="A218" s="267">
        <v>3</v>
      </c>
      <c r="B218" s="24" t="s">
        <v>232</v>
      </c>
      <c r="C218" s="31" t="s">
        <v>233</v>
      </c>
      <c r="D218" s="50"/>
      <c r="E218" s="21">
        <f>SUM(F218:G218)</f>
        <v>118</v>
      </c>
      <c r="F218" s="25">
        <v>91</v>
      </c>
      <c r="G218" s="29">
        <v>27</v>
      </c>
      <c r="H218" s="49"/>
      <c r="I218" s="27"/>
      <c r="J218" s="50"/>
      <c r="K218" s="21">
        <f>SUM(L218:M218)</f>
        <v>129</v>
      </c>
      <c r="L218" s="25">
        <v>93</v>
      </c>
      <c r="M218" s="29">
        <v>36</v>
      </c>
      <c r="N218" s="49"/>
      <c r="O218" s="27"/>
      <c r="P218" s="141"/>
      <c r="Q218" s="136">
        <f t="shared" si="80"/>
        <v>-11</v>
      </c>
      <c r="R218" s="137">
        <f t="shared" si="81"/>
        <v>-2</v>
      </c>
      <c r="S218" s="222">
        <f t="shared" si="82"/>
        <v>-9</v>
      </c>
    </row>
    <row r="219" spans="1:19" ht="14.1" customHeight="1" x14ac:dyDescent="0.15">
      <c r="A219" s="264">
        <v>3</v>
      </c>
      <c r="B219" s="32" t="s">
        <v>232</v>
      </c>
      <c r="C219" s="31" t="s">
        <v>231</v>
      </c>
      <c r="D219" s="48"/>
      <c r="E219" s="16">
        <f>SUM(F219:G219)</f>
        <v>77</v>
      </c>
      <c r="F219" s="42">
        <v>77</v>
      </c>
      <c r="G219" s="45"/>
      <c r="H219" s="47"/>
      <c r="I219" s="18"/>
      <c r="J219" s="48"/>
      <c r="K219" s="16">
        <f>SUM(L219:M219)</f>
        <v>66</v>
      </c>
      <c r="L219" s="42">
        <v>66</v>
      </c>
      <c r="M219" s="45"/>
      <c r="N219" s="47"/>
      <c r="O219" s="18"/>
      <c r="P219" s="142"/>
      <c r="Q219" s="136">
        <f t="shared" si="80"/>
        <v>11</v>
      </c>
      <c r="R219" s="137">
        <f t="shared" si="81"/>
        <v>11</v>
      </c>
      <c r="S219" s="222">
        <f t="shared" si="82"/>
        <v>0</v>
      </c>
    </row>
    <row r="220" spans="1:19" ht="14.1" customHeight="1" x14ac:dyDescent="0.15">
      <c r="A220" s="263" t="s">
        <v>53</v>
      </c>
      <c r="B220" s="108" t="s">
        <v>230</v>
      </c>
      <c r="C220" s="109" t="s">
        <v>54</v>
      </c>
      <c r="D220" s="110">
        <f>SUM(D215:D219)</f>
        <v>240</v>
      </c>
      <c r="E220" s="111">
        <f>F220+G220</f>
        <v>744</v>
      </c>
      <c r="F220" s="112">
        <f>SUM(F215:F219)</f>
        <v>221</v>
      </c>
      <c r="G220" s="113">
        <f>SUM(G215:G219)</f>
        <v>523</v>
      </c>
      <c r="H220" s="114">
        <f t="shared" ref="H220:H225" si="83">E220/D220</f>
        <v>3.1</v>
      </c>
      <c r="I220" s="191">
        <f t="shared" si="75"/>
        <v>0.29704301075268819</v>
      </c>
      <c r="J220" s="110">
        <f>SUM(J215:J219)</f>
        <v>234</v>
      </c>
      <c r="K220" s="111">
        <f>L220+M220</f>
        <v>785</v>
      </c>
      <c r="L220" s="112">
        <f>SUM(L215:L219)</f>
        <v>214</v>
      </c>
      <c r="M220" s="113">
        <f>SUM(M215:M219)</f>
        <v>571</v>
      </c>
      <c r="N220" s="114">
        <f t="shared" ref="N220:N225" si="84">K220/J220</f>
        <v>3.3547008547008548</v>
      </c>
      <c r="O220" s="191">
        <f t="shared" si="76"/>
        <v>0.27261146496815286</v>
      </c>
      <c r="P220" s="163">
        <f>D220-J220</f>
        <v>6</v>
      </c>
      <c r="Q220" s="164">
        <f t="shared" si="80"/>
        <v>-41</v>
      </c>
      <c r="R220" s="165">
        <f t="shared" si="81"/>
        <v>7</v>
      </c>
      <c r="S220" s="232">
        <f t="shared" si="82"/>
        <v>-48</v>
      </c>
    </row>
    <row r="221" spans="1:19" ht="14.1" customHeight="1" x14ac:dyDescent="0.15">
      <c r="A221" s="267">
        <v>3</v>
      </c>
      <c r="B221" s="24" t="s">
        <v>226</v>
      </c>
      <c r="C221" s="23" t="s">
        <v>229</v>
      </c>
      <c r="D221" s="72">
        <v>120</v>
      </c>
      <c r="E221" s="53">
        <f>SUM(F221:G221)</f>
        <v>406</v>
      </c>
      <c r="F221" s="52">
        <v>133</v>
      </c>
      <c r="G221" s="55">
        <v>273</v>
      </c>
      <c r="H221" s="69">
        <f t="shared" si="83"/>
        <v>3.3833333333333333</v>
      </c>
      <c r="I221" s="41"/>
      <c r="J221" s="72">
        <v>120</v>
      </c>
      <c r="K221" s="53">
        <f>SUM(L221:M221)</f>
        <v>405</v>
      </c>
      <c r="L221" s="52">
        <v>103</v>
      </c>
      <c r="M221" s="55">
        <v>302</v>
      </c>
      <c r="N221" s="69">
        <f t="shared" si="84"/>
        <v>3.375</v>
      </c>
      <c r="O221" s="41"/>
      <c r="P221" s="138"/>
      <c r="Q221" s="132">
        <f t="shared" si="80"/>
        <v>1</v>
      </c>
      <c r="R221" s="133">
        <f t="shared" si="81"/>
        <v>30</v>
      </c>
      <c r="S221" s="220">
        <f t="shared" si="82"/>
        <v>-29</v>
      </c>
    </row>
    <row r="222" spans="1:19" ht="14.1" customHeight="1" x14ac:dyDescent="0.15">
      <c r="A222" s="267">
        <v>3</v>
      </c>
      <c r="B222" s="24" t="s">
        <v>226</v>
      </c>
      <c r="C222" s="23" t="s">
        <v>228</v>
      </c>
      <c r="D222" s="30">
        <v>40</v>
      </c>
      <c r="E222" s="21">
        <f>SUM(F222:G222)</f>
        <v>85</v>
      </c>
      <c r="F222" s="25">
        <v>46</v>
      </c>
      <c r="G222" s="29">
        <v>39</v>
      </c>
      <c r="H222" s="28">
        <f t="shared" si="83"/>
        <v>2.125</v>
      </c>
      <c r="I222" s="27"/>
      <c r="J222" s="30">
        <v>40</v>
      </c>
      <c r="K222" s="21">
        <f>SUM(L222:M222)</f>
        <v>81</v>
      </c>
      <c r="L222" s="25">
        <v>54</v>
      </c>
      <c r="M222" s="29">
        <v>27</v>
      </c>
      <c r="N222" s="28">
        <f t="shared" si="84"/>
        <v>2.0249999999999999</v>
      </c>
      <c r="O222" s="27"/>
      <c r="P222" s="141"/>
      <c r="Q222" s="132">
        <f t="shared" si="80"/>
        <v>4</v>
      </c>
      <c r="R222" s="133">
        <f t="shared" si="81"/>
        <v>-8</v>
      </c>
      <c r="S222" s="220">
        <f t="shared" si="82"/>
        <v>12</v>
      </c>
    </row>
    <row r="223" spans="1:19" ht="14.1" customHeight="1" x14ac:dyDescent="0.15">
      <c r="A223" s="268">
        <v>3</v>
      </c>
      <c r="B223" s="40" t="s">
        <v>226</v>
      </c>
      <c r="C223" s="39" t="s">
        <v>227</v>
      </c>
      <c r="D223" s="30">
        <v>40</v>
      </c>
      <c r="E223" s="21">
        <f>SUM(F223:G223)</f>
        <v>60</v>
      </c>
      <c r="F223" s="25">
        <v>17</v>
      </c>
      <c r="G223" s="29">
        <v>43</v>
      </c>
      <c r="H223" s="28">
        <f t="shared" si="83"/>
        <v>1.5</v>
      </c>
      <c r="I223" s="27"/>
      <c r="J223" s="30">
        <v>40</v>
      </c>
      <c r="K223" s="21">
        <f>SUM(L223:M223)</f>
        <v>52</v>
      </c>
      <c r="L223" s="25">
        <v>15</v>
      </c>
      <c r="M223" s="29">
        <v>37</v>
      </c>
      <c r="N223" s="28">
        <f t="shared" si="84"/>
        <v>1.3</v>
      </c>
      <c r="O223" s="27"/>
      <c r="P223" s="141"/>
      <c r="Q223" s="134">
        <f t="shared" si="80"/>
        <v>8</v>
      </c>
      <c r="R223" s="135">
        <f t="shared" si="81"/>
        <v>2</v>
      </c>
      <c r="S223" s="221">
        <f t="shared" si="82"/>
        <v>6</v>
      </c>
    </row>
    <row r="224" spans="1:19" ht="14.1" customHeight="1" x14ac:dyDescent="0.15">
      <c r="A224" s="268">
        <v>3</v>
      </c>
      <c r="B224" s="40" t="s">
        <v>226</v>
      </c>
      <c r="C224" s="39" t="s">
        <v>225</v>
      </c>
      <c r="D224" s="46">
        <v>120</v>
      </c>
      <c r="E224" s="16">
        <f>SUM(F224:G224)</f>
        <v>271</v>
      </c>
      <c r="F224" s="42">
        <v>106</v>
      </c>
      <c r="G224" s="45">
        <v>165</v>
      </c>
      <c r="H224" s="44">
        <f t="shared" si="83"/>
        <v>2.2583333333333333</v>
      </c>
      <c r="I224" s="18"/>
      <c r="J224" s="46">
        <v>120</v>
      </c>
      <c r="K224" s="16">
        <f>SUM(L224:M224)</f>
        <v>345</v>
      </c>
      <c r="L224" s="42">
        <v>140</v>
      </c>
      <c r="M224" s="45">
        <v>205</v>
      </c>
      <c r="N224" s="44">
        <f t="shared" si="84"/>
        <v>2.875</v>
      </c>
      <c r="O224" s="18"/>
      <c r="P224" s="142"/>
      <c r="Q224" s="136">
        <f t="shared" si="80"/>
        <v>-74</v>
      </c>
      <c r="R224" s="137">
        <f t="shared" si="81"/>
        <v>-34</v>
      </c>
      <c r="S224" s="222">
        <f t="shared" si="82"/>
        <v>-40</v>
      </c>
    </row>
    <row r="225" spans="1:19" ht="14.1" customHeight="1" x14ac:dyDescent="0.15">
      <c r="A225" s="263" t="s">
        <v>53</v>
      </c>
      <c r="B225" s="108" t="s">
        <v>224</v>
      </c>
      <c r="C225" s="109" t="s">
        <v>54</v>
      </c>
      <c r="D225" s="110">
        <f>SUM(D221:D224)</f>
        <v>320</v>
      </c>
      <c r="E225" s="111">
        <f>F225+G225</f>
        <v>822</v>
      </c>
      <c r="F225" s="112">
        <f>SUM(F221:F224)</f>
        <v>302</v>
      </c>
      <c r="G225" s="113">
        <f>SUM(G221:G224)</f>
        <v>520</v>
      </c>
      <c r="H225" s="114">
        <f t="shared" si="83"/>
        <v>2.5687500000000001</v>
      </c>
      <c r="I225" s="191">
        <f t="shared" si="75"/>
        <v>0.36739659367396593</v>
      </c>
      <c r="J225" s="110">
        <f>SUM(J221:J224)</f>
        <v>320</v>
      </c>
      <c r="K225" s="111">
        <f>L225+M225</f>
        <v>883</v>
      </c>
      <c r="L225" s="112">
        <f>SUM(L221:L224)</f>
        <v>312</v>
      </c>
      <c r="M225" s="113">
        <f>SUM(M221:M224)</f>
        <v>571</v>
      </c>
      <c r="N225" s="114">
        <f t="shared" si="84"/>
        <v>2.7593749999999999</v>
      </c>
      <c r="O225" s="191">
        <f t="shared" si="76"/>
        <v>0.35334088335220837</v>
      </c>
      <c r="P225" s="163">
        <f>D225-J225</f>
        <v>0</v>
      </c>
      <c r="Q225" s="164">
        <f t="shared" si="80"/>
        <v>-61</v>
      </c>
      <c r="R225" s="165">
        <f t="shared" si="81"/>
        <v>-10</v>
      </c>
      <c r="S225" s="232">
        <f t="shared" si="82"/>
        <v>-51</v>
      </c>
    </row>
    <row r="226" spans="1:19" ht="14.1" customHeight="1" x14ac:dyDescent="0.15">
      <c r="A226" s="267">
        <v>3</v>
      </c>
      <c r="B226" s="24" t="s">
        <v>223</v>
      </c>
      <c r="C226" s="23" t="s">
        <v>108</v>
      </c>
      <c r="D226" s="56">
        <v>450</v>
      </c>
      <c r="E226" s="66">
        <f>SUM(F226:G226)</f>
        <v>525</v>
      </c>
      <c r="F226" s="65">
        <v>273</v>
      </c>
      <c r="G226" s="38">
        <v>252</v>
      </c>
      <c r="H226" s="54"/>
      <c r="I226" s="41"/>
      <c r="J226" s="56">
        <v>450</v>
      </c>
      <c r="K226" s="66">
        <f>SUM(L226:M226)</f>
        <v>567</v>
      </c>
      <c r="L226" s="65">
        <v>260</v>
      </c>
      <c r="M226" s="38">
        <v>307</v>
      </c>
      <c r="N226" s="54"/>
      <c r="O226" s="41"/>
      <c r="P226" s="138"/>
      <c r="Q226" s="152"/>
      <c r="R226" s="153"/>
      <c r="S226" s="227"/>
    </row>
    <row r="227" spans="1:19" ht="14.1" customHeight="1" x14ac:dyDescent="0.15">
      <c r="A227" s="268">
        <v>3</v>
      </c>
      <c r="B227" s="40" t="s">
        <v>223</v>
      </c>
      <c r="C227" s="39" t="s">
        <v>107</v>
      </c>
      <c r="D227" s="50"/>
      <c r="E227" s="58"/>
      <c r="F227" s="57"/>
      <c r="G227" s="26"/>
      <c r="H227" s="49"/>
      <c r="I227" s="27"/>
      <c r="J227" s="50"/>
      <c r="K227" s="58"/>
      <c r="L227" s="57"/>
      <c r="M227" s="26"/>
      <c r="N227" s="49"/>
      <c r="O227" s="27"/>
      <c r="P227" s="141"/>
      <c r="Q227" s="275"/>
      <c r="R227" s="140"/>
      <c r="S227" s="223"/>
    </row>
    <row r="228" spans="1:19" ht="14.1" customHeight="1" x14ac:dyDescent="0.15">
      <c r="A228" s="264">
        <v>3</v>
      </c>
      <c r="B228" s="32" t="s">
        <v>223</v>
      </c>
      <c r="C228" s="31" t="s">
        <v>105</v>
      </c>
      <c r="D228" s="48"/>
      <c r="E228" s="62"/>
      <c r="F228" s="61"/>
      <c r="G228" s="17"/>
      <c r="H228" s="47"/>
      <c r="I228" s="18"/>
      <c r="J228" s="48"/>
      <c r="K228" s="62"/>
      <c r="L228" s="61"/>
      <c r="M228" s="17"/>
      <c r="N228" s="47"/>
      <c r="O228" s="18"/>
      <c r="P228" s="142"/>
      <c r="Q228" s="276"/>
      <c r="R228" s="144"/>
      <c r="S228" s="224"/>
    </row>
    <row r="229" spans="1:19" ht="14.1" customHeight="1" x14ac:dyDescent="0.15">
      <c r="A229" s="263" t="s">
        <v>53</v>
      </c>
      <c r="B229" s="108" t="s">
        <v>17</v>
      </c>
      <c r="C229" s="109" t="s">
        <v>54</v>
      </c>
      <c r="D229" s="110">
        <f>SUM(D226:D228)</f>
        <v>450</v>
      </c>
      <c r="E229" s="111">
        <f>F229+G229</f>
        <v>525</v>
      </c>
      <c r="F229" s="112">
        <f>SUM(F226:F228)</f>
        <v>273</v>
      </c>
      <c r="G229" s="113">
        <f>SUM(G226:G228)</f>
        <v>252</v>
      </c>
      <c r="H229" s="114">
        <f t="shared" ref="H229:H238" si="85">E229/D229</f>
        <v>1.1666666666666667</v>
      </c>
      <c r="I229" s="191">
        <f t="shared" si="75"/>
        <v>0.52</v>
      </c>
      <c r="J229" s="110">
        <f>SUM(J226:J228)</f>
        <v>450</v>
      </c>
      <c r="K229" s="111">
        <f>L229+M229</f>
        <v>567</v>
      </c>
      <c r="L229" s="112">
        <f>SUM(L226:L228)</f>
        <v>260</v>
      </c>
      <c r="M229" s="113">
        <f>SUM(M226:M228)</f>
        <v>307</v>
      </c>
      <c r="N229" s="114">
        <f t="shared" ref="N229:N241" si="86">K229/J229</f>
        <v>1.26</v>
      </c>
      <c r="O229" s="191">
        <f t="shared" si="76"/>
        <v>0.4585537918871252</v>
      </c>
      <c r="P229" s="163">
        <f>D229-J229</f>
        <v>0</v>
      </c>
      <c r="Q229" s="164">
        <f>E229-K229</f>
        <v>-42</v>
      </c>
      <c r="R229" s="165">
        <f>F229-L229</f>
        <v>13</v>
      </c>
      <c r="S229" s="232">
        <f>G229-M229</f>
        <v>-55</v>
      </c>
    </row>
    <row r="230" spans="1:19" ht="14.1" customHeight="1" x14ac:dyDescent="0.15">
      <c r="A230" s="267">
        <v>3</v>
      </c>
      <c r="B230" s="24" t="s">
        <v>219</v>
      </c>
      <c r="C230" s="23" t="s">
        <v>127</v>
      </c>
      <c r="D230" s="37">
        <v>36</v>
      </c>
      <c r="E230" s="34">
        <f t="shared" ref="E230:E235" si="87">SUM(F230:G230)</f>
        <v>234</v>
      </c>
      <c r="F230" s="33">
        <v>18</v>
      </c>
      <c r="G230" s="36">
        <v>216</v>
      </c>
      <c r="H230" s="35">
        <f t="shared" si="85"/>
        <v>6.5</v>
      </c>
      <c r="I230" s="41"/>
      <c r="J230" s="72">
        <v>36</v>
      </c>
      <c r="K230" s="53">
        <f t="shared" ref="K230:K235" si="88">SUM(L230:M230)</f>
        <v>346</v>
      </c>
      <c r="L230" s="52">
        <v>43</v>
      </c>
      <c r="M230" s="55">
        <v>303</v>
      </c>
      <c r="N230" s="69">
        <f t="shared" si="86"/>
        <v>9.6111111111111107</v>
      </c>
      <c r="O230" s="41"/>
      <c r="P230" s="138"/>
      <c r="Q230" s="132">
        <f t="shared" ref="Q230:Q248" si="89">E230-K230</f>
        <v>-112</v>
      </c>
      <c r="R230" s="133">
        <f t="shared" ref="R230:R248" si="90">F230-L230</f>
        <v>-25</v>
      </c>
      <c r="S230" s="220">
        <f t="shared" ref="S230:S248" si="91">G230-M230</f>
        <v>-87</v>
      </c>
    </row>
    <row r="231" spans="1:19" ht="14.1" customHeight="1" x14ac:dyDescent="0.15">
      <c r="A231" s="268">
        <v>3</v>
      </c>
      <c r="B231" s="40" t="s">
        <v>219</v>
      </c>
      <c r="C231" s="39" t="s">
        <v>126</v>
      </c>
      <c r="D231" s="30">
        <v>72</v>
      </c>
      <c r="E231" s="34">
        <f t="shared" si="87"/>
        <v>173</v>
      </c>
      <c r="F231" s="33">
        <v>28</v>
      </c>
      <c r="G231" s="36">
        <v>145</v>
      </c>
      <c r="H231" s="28">
        <f t="shared" si="85"/>
        <v>2.4027777777777777</v>
      </c>
      <c r="I231" s="27"/>
      <c r="J231" s="30">
        <v>72</v>
      </c>
      <c r="K231" s="21">
        <f t="shared" si="88"/>
        <v>277</v>
      </c>
      <c r="L231" s="25">
        <v>38</v>
      </c>
      <c r="M231" s="29">
        <v>239</v>
      </c>
      <c r="N231" s="28">
        <f t="shared" si="86"/>
        <v>3.8472222222222223</v>
      </c>
      <c r="O231" s="27"/>
      <c r="P231" s="141"/>
      <c r="Q231" s="134">
        <f t="shared" si="89"/>
        <v>-104</v>
      </c>
      <c r="R231" s="135">
        <f t="shared" si="90"/>
        <v>-10</v>
      </c>
      <c r="S231" s="221">
        <f t="shared" si="91"/>
        <v>-94</v>
      </c>
    </row>
    <row r="232" spans="1:19" ht="14.1" customHeight="1" x14ac:dyDescent="0.15">
      <c r="A232" s="268">
        <v>3</v>
      </c>
      <c r="B232" s="40" t="s">
        <v>219</v>
      </c>
      <c r="C232" s="39" t="s">
        <v>222</v>
      </c>
      <c r="D232" s="30">
        <v>72</v>
      </c>
      <c r="E232" s="34">
        <f t="shared" si="87"/>
        <v>99</v>
      </c>
      <c r="F232" s="25">
        <v>27</v>
      </c>
      <c r="G232" s="29">
        <v>72</v>
      </c>
      <c r="H232" s="28">
        <f t="shared" si="85"/>
        <v>1.375</v>
      </c>
      <c r="I232" s="27"/>
      <c r="J232" s="30">
        <v>72</v>
      </c>
      <c r="K232" s="21">
        <f t="shared" si="88"/>
        <v>151</v>
      </c>
      <c r="L232" s="25">
        <v>47</v>
      </c>
      <c r="M232" s="29">
        <v>104</v>
      </c>
      <c r="N232" s="28">
        <f t="shared" si="86"/>
        <v>2.0972222222222223</v>
      </c>
      <c r="O232" s="27"/>
      <c r="P232" s="141"/>
      <c r="Q232" s="134">
        <f t="shared" si="89"/>
        <v>-52</v>
      </c>
      <c r="R232" s="135">
        <f t="shared" si="90"/>
        <v>-20</v>
      </c>
      <c r="S232" s="221">
        <f t="shared" si="91"/>
        <v>-32</v>
      </c>
    </row>
    <row r="233" spans="1:19" ht="14.1" customHeight="1" x14ac:dyDescent="0.15">
      <c r="A233" s="268">
        <v>3</v>
      </c>
      <c r="B233" s="40" t="s">
        <v>219</v>
      </c>
      <c r="C233" s="39" t="s">
        <v>221</v>
      </c>
      <c r="D233" s="30">
        <v>36</v>
      </c>
      <c r="E233" s="34">
        <f t="shared" si="87"/>
        <v>26</v>
      </c>
      <c r="F233" s="25">
        <v>10</v>
      </c>
      <c r="G233" s="29">
        <v>16</v>
      </c>
      <c r="H233" s="28">
        <f t="shared" si="85"/>
        <v>0.72222222222222221</v>
      </c>
      <c r="I233" s="27"/>
      <c r="J233" s="30">
        <v>36</v>
      </c>
      <c r="K233" s="21">
        <f t="shared" si="88"/>
        <v>43</v>
      </c>
      <c r="L233" s="25">
        <v>23</v>
      </c>
      <c r="M233" s="29">
        <v>20</v>
      </c>
      <c r="N233" s="28">
        <f t="shared" si="86"/>
        <v>1.1944444444444444</v>
      </c>
      <c r="O233" s="27"/>
      <c r="P233" s="141"/>
      <c r="Q233" s="134">
        <f t="shared" si="89"/>
        <v>-17</v>
      </c>
      <c r="R233" s="135">
        <f t="shared" si="90"/>
        <v>-13</v>
      </c>
      <c r="S233" s="221">
        <f t="shared" si="91"/>
        <v>-4</v>
      </c>
    </row>
    <row r="234" spans="1:19" ht="14.1" customHeight="1" x14ac:dyDescent="0.15">
      <c r="A234" s="268">
        <v>3</v>
      </c>
      <c r="B234" s="40" t="s">
        <v>219</v>
      </c>
      <c r="C234" s="39" t="s">
        <v>220</v>
      </c>
      <c r="D234" s="30">
        <v>36</v>
      </c>
      <c r="E234" s="34">
        <f t="shared" si="87"/>
        <v>110</v>
      </c>
      <c r="F234" s="25">
        <v>17</v>
      </c>
      <c r="G234" s="29">
        <v>93</v>
      </c>
      <c r="H234" s="28">
        <f t="shared" si="85"/>
        <v>3.0555555555555554</v>
      </c>
      <c r="I234" s="27"/>
      <c r="J234" s="30">
        <v>36</v>
      </c>
      <c r="K234" s="21">
        <f t="shared" si="88"/>
        <v>149</v>
      </c>
      <c r="L234" s="25">
        <v>27</v>
      </c>
      <c r="M234" s="29">
        <v>122</v>
      </c>
      <c r="N234" s="28">
        <f t="shared" si="86"/>
        <v>4.1388888888888893</v>
      </c>
      <c r="O234" s="27"/>
      <c r="P234" s="141"/>
      <c r="Q234" s="134">
        <f t="shared" si="89"/>
        <v>-39</v>
      </c>
      <c r="R234" s="135">
        <f t="shared" si="90"/>
        <v>-10</v>
      </c>
      <c r="S234" s="221">
        <f t="shared" si="91"/>
        <v>-29</v>
      </c>
    </row>
    <row r="235" spans="1:19" ht="14.1" customHeight="1" x14ac:dyDescent="0.15">
      <c r="A235" s="264">
        <v>3</v>
      </c>
      <c r="B235" s="32" t="s">
        <v>219</v>
      </c>
      <c r="C235" s="31" t="s">
        <v>161</v>
      </c>
      <c r="D235" s="46">
        <v>108</v>
      </c>
      <c r="E235" s="34">
        <f t="shared" si="87"/>
        <v>273</v>
      </c>
      <c r="F235" s="42">
        <v>84</v>
      </c>
      <c r="G235" s="45">
        <v>189</v>
      </c>
      <c r="H235" s="44">
        <f t="shared" si="85"/>
        <v>2.5277777777777777</v>
      </c>
      <c r="I235" s="18"/>
      <c r="J235" s="22">
        <v>108</v>
      </c>
      <c r="K235" s="16">
        <f t="shared" si="88"/>
        <v>417</v>
      </c>
      <c r="L235" s="15">
        <v>135</v>
      </c>
      <c r="M235" s="20">
        <v>282</v>
      </c>
      <c r="N235" s="19">
        <f t="shared" si="86"/>
        <v>3.8611111111111112</v>
      </c>
      <c r="O235" s="18"/>
      <c r="P235" s="142"/>
      <c r="Q235" s="136">
        <f t="shared" si="89"/>
        <v>-144</v>
      </c>
      <c r="R235" s="137">
        <f t="shared" si="90"/>
        <v>-51</v>
      </c>
      <c r="S235" s="222">
        <f t="shared" si="91"/>
        <v>-93</v>
      </c>
    </row>
    <row r="236" spans="1:19" ht="14.1" customHeight="1" x14ac:dyDescent="0.15">
      <c r="A236" s="263" t="s">
        <v>53</v>
      </c>
      <c r="B236" s="108" t="s">
        <v>218</v>
      </c>
      <c r="C236" s="109" t="s">
        <v>54</v>
      </c>
      <c r="D236" s="110">
        <f>SUM(D230:D235)</f>
        <v>360</v>
      </c>
      <c r="E236" s="111">
        <f>F236+G236</f>
        <v>915</v>
      </c>
      <c r="F236" s="112">
        <f>SUM(F230:F235)</f>
        <v>184</v>
      </c>
      <c r="G236" s="113">
        <f>SUM(G230:G235)</f>
        <v>731</v>
      </c>
      <c r="H236" s="114">
        <f t="shared" si="85"/>
        <v>2.5416666666666665</v>
      </c>
      <c r="I236" s="191">
        <f t="shared" si="75"/>
        <v>0.20109289617486339</v>
      </c>
      <c r="J236" s="110">
        <f>SUM(J230:J235)</f>
        <v>360</v>
      </c>
      <c r="K236" s="111">
        <f>L236+M236</f>
        <v>1383</v>
      </c>
      <c r="L236" s="112">
        <f>SUM(L230:L235)</f>
        <v>313</v>
      </c>
      <c r="M236" s="113">
        <f>SUM(M230:M235)</f>
        <v>1070</v>
      </c>
      <c r="N236" s="114">
        <f t="shared" si="86"/>
        <v>3.8416666666666668</v>
      </c>
      <c r="O236" s="191">
        <f t="shared" si="76"/>
        <v>0.22631959508315258</v>
      </c>
      <c r="P236" s="163">
        <f>D236-J236</f>
        <v>0</v>
      </c>
      <c r="Q236" s="164">
        <f t="shared" si="89"/>
        <v>-468</v>
      </c>
      <c r="R236" s="165">
        <f t="shared" si="90"/>
        <v>-129</v>
      </c>
      <c r="S236" s="232">
        <f t="shared" si="91"/>
        <v>-339</v>
      </c>
    </row>
    <row r="237" spans="1:19" ht="14.1" customHeight="1" x14ac:dyDescent="0.15">
      <c r="A237" s="269">
        <v>3</v>
      </c>
      <c r="B237" s="71" t="s">
        <v>213</v>
      </c>
      <c r="C237" s="70" t="s">
        <v>217</v>
      </c>
      <c r="D237" s="50">
        <v>30</v>
      </c>
      <c r="E237" s="53">
        <f>SUM(F237:G237)</f>
        <v>49</v>
      </c>
      <c r="F237" s="52">
        <v>4</v>
      </c>
      <c r="G237" s="55">
        <v>45</v>
      </c>
      <c r="H237" s="49">
        <f t="shared" si="85"/>
        <v>1.6333333333333333</v>
      </c>
      <c r="I237" s="41"/>
      <c r="J237" s="50">
        <v>30</v>
      </c>
      <c r="K237" s="53">
        <f>SUM(L237:M237)</f>
        <v>49</v>
      </c>
      <c r="L237" s="52">
        <v>8</v>
      </c>
      <c r="M237" s="55">
        <v>41</v>
      </c>
      <c r="N237" s="49">
        <f t="shared" si="86"/>
        <v>1.6333333333333333</v>
      </c>
      <c r="O237" s="41"/>
      <c r="P237" s="141"/>
      <c r="Q237" s="159">
        <f t="shared" si="89"/>
        <v>0</v>
      </c>
      <c r="R237" s="160">
        <f t="shared" si="90"/>
        <v>-4</v>
      </c>
      <c r="S237" s="230">
        <f t="shared" si="91"/>
        <v>4</v>
      </c>
    </row>
    <row r="238" spans="1:19" ht="14.1" customHeight="1" x14ac:dyDescent="0.15">
      <c r="A238" s="264">
        <v>3</v>
      </c>
      <c r="B238" s="40" t="s">
        <v>213</v>
      </c>
      <c r="C238" s="39" t="s">
        <v>85</v>
      </c>
      <c r="D238" s="46">
        <v>150</v>
      </c>
      <c r="E238" s="43">
        <f>SUM(F238:G238)</f>
        <v>435</v>
      </c>
      <c r="F238" s="42">
        <v>97</v>
      </c>
      <c r="G238" s="45">
        <v>338</v>
      </c>
      <c r="H238" s="44">
        <f t="shared" si="85"/>
        <v>2.9</v>
      </c>
      <c r="I238" s="27"/>
      <c r="J238" s="46">
        <v>180</v>
      </c>
      <c r="K238" s="21">
        <f>SUM(L238:M238)</f>
        <v>418</v>
      </c>
      <c r="L238" s="25">
        <v>81</v>
      </c>
      <c r="M238" s="29">
        <v>337</v>
      </c>
      <c r="N238" s="44">
        <f t="shared" si="86"/>
        <v>2.3222222222222224</v>
      </c>
      <c r="O238" s="27"/>
      <c r="P238" s="141"/>
      <c r="Q238" s="136">
        <f>E238-(K238+K239)</f>
        <v>-11</v>
      </c>
      <c r="R238" s="137">
        <f t="shared" ref="R238:S238" si="92">F238-(L238+L239)</f>
        <v>12</v>
      </c>
      <c r="S238" s="222">
        <f t="shared" si="92"/>
        <v>-23</v>
      </c>
    </row>
    <row r="239" spans="1:19" ht="14.1" customHeight="1" x14ac:dyDescent="0.15">
      <c r="A239" s="264">
        <v>3</v>
      </c>
      <c r="B239" s="40" t="s">
        <v>213</v>
      </c>
      <c r="C239" s="39" t="s">
        <v>216</v>
      </c>
      <c r="D239" s="37"/>
      <c r="E239" s="34"/>
      <c r="F239" s="33"/>
      <c r="G239" s="36"/>
      <c r="H239" s="35"/>
      <c r="I239" s="27"/>
      <c r="J239" s="30">
        <v>30</v>
      </c>
      <c r="K239" s="21">
        <f>SUM(L239:M239)</f>
        <v>28</v>
      </c>
      <c r="L239" s="25">
        <v>4</v>
      </c>
      <c r="M239" s="29">
        <v>24</v>
      </c>
      <c r="N239" s="44">
        <f t="shared" si="86"/>
        <v>0.93333333333333335</v>
      </c>
      <c r="O239" s="27"/>
      <c r="P239" s="141"/>
      <c r="Q239" s="132"/>
      <c r="R239" s="133"/>
      <c r="S239" s="220"/>
    </row>
    <row r="240" spans="1:19" ht="14.1" customHeight="1" x14ac:dyDescent="0.15">
      <c r="A240" s="264">
        <v>3</v>
      </c>
      <c r="B240" s="32" t="s">
        <v>213</v>
      </c>
      <c r="C240" s="31" t="s">
        <v>215</v>
      </c>
      <c r="D240" s="30">
        <v>35</v>
      </c>
      <c r="E240" s="21">
        <f>SUM(F240:G240)</f>
        <v>41</v>
      </c>
      <c r="F240" s="25">
        <v>41</v>
      </c>
      <c r="G240" s="29"/>
      <c r="H240" s="28">
        <f>E240/D240</f>
        <v>1.1714285714285715</v>
      </c>
      <c r="I240" s="27"/>
      <c r="J240" s="30">
        <v>35</v>
      </c>
      <c r="K240" s="21">
        <f>SUM(L240:M240)</f>
        <v>22</v>
      </c>
      <c r="L240" s="25">
        <v>22</v>
      </c>
      <c r="M240" s="29"/>
      <c r="N240" s="28">
        <f t="shared" si="86"/>
        <v>0.62857142857142856</v>
      </c>
      <c r="O240" s="27"/>
      <c r="P240" s="141"/>
      <c r="Q240" s="134">
        <f t="shared" si="89"/>
        <v>19</v>
      </c>
      <c r="R240" s="135">
        <f t="shared" si="90"/>
        <v>19</v>
      </c>
      <c r="S240" s="221">
        <f t="shared" si="91"/>
        <v>0</v>
      </c>
    </row>
    <row r="241" spans="1:19" ht="14.1" customHeight="1" x14ac:dyDescent="0.15">
      <c r="A241" s="264">
        <v>3</v>
      </c>
      <c r="B241" s="32" t="s">
        <v>213</v>
      </c>
      <c r="C241" s="31" t="s">
        <v>214</v>
      </c>
      <c r="D241" s="22">
        <v>25</v>
      </c>
      <c r="E241" s="21">
        <f>SUM(F241:G241)</f>
        <v>26</v>
      </c>
      <c r="F241" s="15">
        <v>26</v>
      </c>
      <c r="G241" s="20"/>
      <c r="H241" s="19">
        <f>E241/D241</f>
        <v>1.04</v>
      </c>
      <c r="I241" s="18"/>
      <c r="J241" s="22">
        <v>25</v>
      </c>
      <c r="K241" s="21">
        <f>SUM(L241:M241)</f>
        <v>26</v>
      </c>
      <c r="L241" s="15">
        <v>26</v>
      </c>
      <c r="M241" s="20"/>
      <c r="N241" s="19">
        <f t="shared" si="86"/>
        <v>1.04</v>
      </c>
      <c r="O241" s="18"/>
      <c r="P241" s="141"/>
      <c r="Q241" s="161">
        <f t="shared" si="89"/>
        <v>0</v>
      </c>
      <c r="R241" s="162">
        <f t="shared" si="90"/>
        <v>0</v>
      </c>
      <c r="S241" s="231">
        <f t="shared" si="91"/>
        <v>0</v>
      </c>
    </row>
    <row r="242" spans="1:19" ht="14.1" customHeight="1" x14ac:dyDescent="0.15">
      <c r="A242" s="263" t="s">
        <v>53</v>
      </c>
      <c r="B242" s="108" t="s">
        <v>213</v>
      </c>
      <c r="C242" s="109" t="s">
        <v>54</v>
      </c>
      <c r="D242" s="110">
        <f>SUM(D237:D241)</f>
        <v>240</v>
      </c>
      <c r="E242" s="111">
        <f>F242+G242</f>
        <v>551</v>
      </c>
      <c r="F242" s="112">
        <f>SUM(F237:F241)</f>
        <v>168</v>
      </c>
      <c r="G242" s="113">
        <f>SUM(G237:G241)</f>
        <v>383</v>
      </c>
      <c r="H242" s="114">
        <f>E242/D242</f>
        <v>2.2958333333333334</v>
      </c>
      <c r="I242" s="191">
        <f t="shared" si="75"/>
        <v>0.30490018148820325</v>
      </c>
      <c r="J242" s="110">
        <f>SUM(J237:J241)</f>
        <v>300</v>
      </c>
      <c r="K242" s="111">
        <f>L242+M242</f>
        <v>543</v>
      </c>
      <c r="L242" s="112">
        <f>SUM(L237:L241)</f>
        <v>141</v>
      </c>
      <c r="M242" s="113">
        <f>SUM(M237:M241)</f>
        <v>402</v>
      </c>
      <c r="N242" s="114">
        <f>K242/J242</f>
        <v>1.81</v>
      </c>
      <c r="O242" s="191">
        <f t="shared" si="76"/>
        <v>0.25966850828729282</v>
      </c>
      <c r="P242" s="163">
        <f>D242-J242</f>
        <v>-60</v>
      </c>
      <c r="Q242" s="164">
        <f t="shared" si="89"/>
        <v>8</v>
      </c>
      <c r="R242" s="165">
        <f t="shared" si="90"/>
        <v>27</v>
      </c>
      <c r="S242" s="232">
        <f t="shared" si="91"/>
        <v>-19</v>
      </c>
    </row>
    <row r="243" spans="1:19" ht="14.1" customHeight="1" x14ac:dyDescent="0.15">
      <c r="A243" s="262">
        <v>3</v>
      </c>
      <c r="B243" s="60" t="s">
        <v>212</v>
      </c>
      <c r="C243" s="59" t="s">
        <v>211</v>
      </c>
      <c r="D243" s="50">
        <v>80</v>
      </c>
      <c r="E243" s="58">
        <f>SUM(F243:G243)</f>
        <v>63</v>
      </c>
      <c r="F243" s="57">
        <v>17</v>
      </c>
      <c r="G243" s="26">
        <v>46</v>
      </c>
      <c r="H243" s="49"/>
      <c r="I243" s="27"/>
      <c r="J243" s="50">
        <v>80</v>
      </c>
      <c r="K243" s="58">
        <f>SUM(L243:M243)</f>
        <v>54</v>
      </c>
      <c r="L243" s="57">
        <v>13</v>
      </c>
      <c r="M243" s="26">
        <v>41</v>
      </c>
      <c r="N243" s="49"/>
      <c r="O243" s="27"/>
      <c r="P243" s="141"/>
      <c r="Q243" s="139">
        <f t="shared" si="89"/>
        <v>9</v>
      </c>
      <c r="R243" s="140">
        <f t="shared" si="90"/>
        <v>4</v>
      </c>
      <c r="S243" s="223">
        <f t="shared" si="91"/>
        <v>5</v>
      </c>
    </row>
    <row r="244" spans="1:19" ht="14.1" customHeight="1" x14ac:dyDescent="0.15">
      <c r="A244" s="263" t="s">
        <v>53</v>
      </c>
      <c r="B244" s="108" t="s">
        <v>210</v>
      </c>
      <c r="C244" s="109" t="s">
        <v>54</v>
      </c>
      <c r="D244" s="110">
        <f>SUM(D243)</f>
        <v>80</v>
      </c>
      <c r="E244" s="111">
        <f>F244+G244</f>
        <v>63</v>
      </c>
      <c r="F244" s="112">
        <f>SUM(F243)</f>
        <v>17</v>
      </c>
      <c r="G244" s="113">
        <f>SUM(G243)</f>
        <v>46</v>
      </c>
      <c r="H244" s="114">
        <f>E244/D244</f>
        <v>0.78749999999999998</v>
      </c>
      <c r="I244" s="191">
        <f t="shared" si="75"/>
        <v>0.26984126984126983</v>
      </c>
      <c r="J244" s="110">
        <f>SUM(J243)</f>
        <v>80</v>
      </c>
      <c r="K244" s="111">
        <f>L244+M244</f>
        <v>54</v>
      </c>
      <c r="L244" s="112">
        <f>SUM(L243)</f>
        <v>13</v>
      </c>
      <c r="M244" s="113">
        <f>SUM(M243)</f>
        <v>41</v>
      </c>
      <c r="N244" s="114">
        <f>K244/J244</f>
        <v>0.67500000000000004</v>
      </c>
      <c r="O244" s="191">
        <f t="shared" si="76"/>
        <v>0.24074074074074073</v>
      </c>
      <c r="P244" s="163">
        <f>D244-J244</f>
        <v>0</v>
      </c>
      <c r="Q244" s="164">
        <f t="shared" si="89"/>
        <v>9</v>
      </c>
      <c r="R244" s="165">
        <f t="shared" si="90"/>
        <v>4</v>
      </c>
      <c r="S244" s="232">
        <f t="shared" si="91"/>
        <v>5</v>
      </c>
    </row>
    <row r="245" spans="1:19" ht="14.1" customHeight="1" x14ac:dyDescent="0.15">
      <c r="A245" s="267">
        <v>3</v>
      </c>
      <c r="B245" s="24" t="s">
        <v>208</v>
      </c>
      <c r="C245" s="23" t="s">
        <v>209</v>
      </c>
      <c r="D245" s="56">
        <v>315</v>
      </c>
      <c r="E245" s="34">
        <f>SUM(F245:G245)</f>
        <v>909</v>
      </c>
      <c r="F245" s="33">
        <v>49</v>
      </c>
      <c r="G245" s="36">
        <v>860</v>
      </c>
      <c r="H245" s="54"/>
      <c r="I245" s="41"/>
      <c r="J245" s="56">
        <v>315</v>
      </c>
      <c r="K245" s="34">
        <f>SUM(L245:M245)</f>
        <v>908</v>
      </c>
      <c r="L245" s="33">
        <v>40</v>
      </c>
      <c r="M245" s="36">
        <v>868</v>
      </c>
      <c r="N245" s="54"/>
      <c r="O245" s="41"/>
      <c r="P245" s="138"/>
      <c r="Q245" s="132">
        <f t="shared" si="89"/>
        <v>1</v>
      </c>
      <c r="R245" s="133">
        <f t="shared" si="90"/>
        <v>9</v>
      </c>
      <c r="S245" s="220">
        <f t="shared" si="91"/>
        <v>-8</v>
      </c>
    </row>
    <row r="246" spans="1:19" ht="14.1" customHeight="1" x14ac:dyDescent="0.15">
      <c r="A246" s="268">
        <v>3</v>
      </c>
      <c r="B246" s="40" t="s">
        <v>208</v>
      </c>
      <c r="C246" s="175" t="s">
        <v>71</v>
      </c>
      <c r="D246" s="50"/>
      <c r="E246" s="21">
        <f>SUM(F246:G246)</f>
        <v>259</v>
      </c>
      <c r="F246" s="25">
        <v>50</v>
      </c>
      <c r="G246" s="29">
        <v>209</v>
      </c>
      <c r="H246" s="49"/>
      <c r="I246" s="27"/>
      <c r="J246" s="50"/>
      <c r="K246" s="34">
        <f>SUM(L246:M246)</f>
        <v>341</v>
      </c>
      <c r="L246" s="25">
        <v>56</v>
      </c>
      <c r="M246" s="29">
        <v>285</v>
      </c>
      <c r="N246" s="49"/>
      <c r="O246" s="27"/>
      <c r="P246" s="141"/>
      <c r="Q246" s="132">
        <f t="shared" ref="Q246" si="93">E246-K246</f>
        <v>-82</v>
      </c>
      <c r="R246" s="133">
        <f t="shared" ref="R246" si="94">F246-L246</f>
        <v>-6</v>
      </c>
      <c r="S246" s="220">
        <f t="shared" ref="S246" si="95">G246-M246</f>
        <v>-76</v>
      </c>
    </row>
    <row r="247" spans="1:19" ht="14.1" customHeight="1" x14ac:dyDescent="0.15">
      <c r="A247" s="264">
        <v>3</v>
      </c>
      <c r="B247" s="32" t="s">
        <v>208</v>
      </c>
      <c r="C247" s="277" t="s">
        <v>433</v>
      </c>
      <c r="D247" s="48"/>
      <c r="E247" s="16"/>
      <c r="F247" s="15"/>
      <c r="G247" s="20"/>
      <c r="H247" s="47"/>
      <c r="I247" s="18"/>
      <c r="J247" s="48"/>
      <c r="K247" s="34">
        <f>SUM(L247:M247)</f>
        <v>56</v>
      </c>
      <c r="L247" s="42">
        <v>19</v>
      </c>
      <c r="M247" s="45">
        <v>37</v>
      </c>
      <c r="N247" s="47"/>
      <c r="O247" s="18"/>
      <c r="P247" s="142"/>
      <c r="Q247" s="132">
        <f t="shared" ref="Q247" si="96">E247-K247</f>
        <v>-56</v>
      </c>
      <c r="R247" s="133">
        <f t="shared" ref="R247" si="97">F247-L247</f>
        <v>-19</v>
      </c>
      <c r="S247" s="220">
        <f t="shared" ref="S247" si="98">G247-M247</f>
        <v>-37</v>
      </c>
    </row>
    <row r="248" spans="1:19" ht="14.1" customHeight="1" x14ac:dyDescent="0.15">
      <c r="A248" s="263" t="s">
        <v>53</v>
      </c>
      <c r="B248" s="108" t="s">
        <v>18</v>
      </c>
      <c r="C248" s="109" t="s">
        <v>54</v>
      </c>
      <c r="D248" s="110">
        <f>SUM(D245:D247)</f>
        <v>315</v>
      </c>
      <c r="E248" s="111">
        <f>F248+G248</f>
        <v>1168</v>
      </c>
      <c r="F248" s="112">
        <f>SUM(F245:F247)</f>
        <v>99</v>
      </c>
      <c r="G248" s="113">
        <f>SUM(G245:G247)</f>
        <v>1069</v>
      </c>
      <c r="H248" s="114">
        <f t="shared" ref="H248:H263" si="99">E248/D248</f>
        <v>3.7079365079365081</v>
      </c>
      <c r="I248" s="191">
        <f t="shared" si="75"/>
        <v>8.4760273972602745E-2</v>
      </c>
      <c r="J248" s="110">
        <f>SUM(J245:J247)</f>
        <v>315</v>
      </c>
      <c r="K248" s="111">
        <f>L248+M248</f>
        <v>1305</v>
      </c>
      <c r="L248" s="112">
        <f>SUM(L245:L247)</f>
        <v>115</v>
      </c>
      <c r="M248" s="113">
        <f>SUM(M245:M247)</f>
        <v>1190</v>
      </c>
      <c r="N248" s="114">
        <f t="shared" ref="N248:N263" si="100">K248/J248</f>
        <v>4.1428571428571432</v>
      </c>
      <c r="O248" s="191">
        <f t="shared" si="76"/>
        <v>8.8122605363984668E-2</v>
      </c>
      <c r="P248" s="163">
        <f>D248-J248</f>
        <v>0</v>
      </c>
      <c r="Q248" s="164">
        <f t="shared" si="89"/>
        <v>-137</v>
      </c>
      <c r="R248" s="165">
        <f t="shared" si="90"/>
        <v>-16</v>
      </c>
      <c r="S248" s="232">
        <f t="shared" si="91"/>
        <v>-121</v>
      </c>
    </row>
    <row r="249" spans="1:19" ht="14.1" customHeight="1" x14ac:dyDescent="0.15">
      <c r="A249" s="262">
        <v>3</v>
      </c>
      <c r="B249" s="60" t="s">
        <v>207</v>
      </c>
      <c r="C249" s="59" t="s">
        <v>48</v>
      </c>
      <c r="D249" s="50">
        <v>154</v>
      </c>
      <c r="E249" s="58">
        <f>SUM(F249:G249)</f>
        <v>139</v>
      </c>
      <c r="F249" s="57">
        <v>120</v>
      </c>
      <c r="G249" s="26">
        <v>19</v>
      </c>
      <c r="H249" s="49"/>
      <c r="I249" s="27"/>
      <c r="J249" s="50">
        <v>159</v>
      </c>
      <c r="K249" s="58">
        <f>SUM(L249:M249)</f>
        <v>111</v>
      </c>
      <c r="L249" s="57">
        <v>95</v>
      </c>
      <c r="M249" s="26">
        <v>16</v>
      </c>
      <c r="N249" s="49"/>
      <c r="O249" s="27"/>
      <c r="P249" s="141"/>
      <c r="Q249" s="139"/>
      <c r="R249" s="140"/>
      <c r="S249" s="223"/>
    </row>
    <row r="250" spans="1:19" ht="14.1" customHeight="1" x14ac:dyDescent="0.15">
      <c r="A250" s="263" t="s">
        <v>53</v>
      </c>
      <c r="B250" s="108" t="s">
        <v>19</v>
      </c>
      <c r="C250" s="109" t="s">
        <v>54</v>
      </c>
      <c r="D250" s="110">
        <f>SUM(D249)</f>
        <v>154</v>
      </c>
      <c r="E250" s="111">
        <f>F250+G250</f>
        <v>139</v>
      </c>
      <c r="F250" s="112">
        <f>SUM(F249)</f>
        <v>120</v>
      </c>
      <c r="G250" s="113">
        <f>SUM(G249)</f>
        <v>19</v>
      </c>
      <c r="H250" s="114">
        <f t="shared" si="99"/>
        <v>0.90259740259740262</v>
      </c>
      <c r="I250" s="191">
        <f t="shared" si="75"/>
        <v>0.86330935251798557</v>
      </c>
      <c r="J250" s="110">
        <f>SUM(J249)</f>
        <v>159</v>
      </c>
      <c r="K250" s="111">
        <f>L250+M250</f>
        <v>111</v>
      </c>
      <c r="L250" s="112">
        <f>SUM(L249)</f>
        <v>95</v>
      </c>
      <c r="M250" s="113">
        <f>SUM(M249)</f>
        <v>16</v>
      </c>
      <c r="N250" s="114">
        <f t="shared" si="100"/>
        <v>0.69811320754716977</v>
      </c>
      <c r="O250" s="191">
        <f t="shared" si="76"/>
        <v>0.85585585585585588</v>
      </c>
      <c r="P250" s="163">
        <f>D250-J250</f>
        <v>-5</v>
      </c>
      <c r="Q250" s="164">
        <f>E250-K250</f>
        <v>28</v>
      </c>
      <c r="R250" s="165">
        <f>F250-L250</f>
        <v>25</v>
      </c>
      <c r="S250" s="232">
        <f>G250-M250</f>
        <v>3</v>
      </c>
    </row>
    <row r="251" spans="1:19" ht="14.1" customHeight="1" x14ac:dyDescent="0.15">
      <c r="A251" s="262">
        <v>3</v>
      </c>
      <c r="B251" s="60" t="s">
        <v>206</v>
      </c>
      <c r="C251" s="59" t="s">
        <v>48</v>
      </c>
      <c r="D251" s="50">
        <v>50</v>
      </c>
      <c r="E251" s="58">
        <f>SUM(F251:G251)</f>
        <v>79</v>
      </c>
      <c r="F251" s="57">
        <v>63</v>
      </c>
      <c r="G251" s="26">
        <v>16</v>
      </c>
      <c r="H251" s="49"/>
      <c r="I251" s="27"/>
      <c r="J251" s="50">
        <v>50</v>
      </c>
      <c r="K251" s="58">
        <f>SUM(L251:M251)</f>
        <v>70</v>
      </c>
      <c r="L251" s="57">
        <v>54</v>
      </c>
      <c r="M251" s="26">
        <v>16</v>
      </c>
      <c r="N251" s="49"/>
      <c r="O251" s="27"/>
      <c r="P251" s="141"/>
      <c r="Q251" s="139"/>
      <c r="R251" s="140"/>
      <c r="S251" s="223"/>
    </row>
    <row r="252" spans="1:19" ht="14.1" customHeight="1" x14ac:dyDescent="0.15">
      <c r="A252" s="263" t="s">
        <v>53</v>
      </c>
      <c r="B252" s="108" t="s">
        <v>205</v>
      </c>
      <c r="C252" s="109" t="s">
        <v>54</v>
      </c>
      <c r="D252" s="110">
        <f>SUM(D251)</f>
        <v>50</v>
      </c>
      <c r="E252" s="111">
        <f>F252+G252</f>
        <v>79</v>
      </c>
      <c r="F252" s="112">
        <f>SUM(F251)</f>
        <v>63</v>
      </c>
      <c r="G252" s="113">
        <f>SUM(G251)</f>
        <v>16</v>
      </c>
      <c r="H252" s="114">
        <f t="shared" si="99"/>
        <v>1.58</v>
      </c>
      <c r="I252" s="191">
        <f t="shared" si="75"/>
        <v>0.79746835443037978</v>
      </c>
      <c r="J252" s="110">
        <f>SUM(J251)</f>
        <v>50</v>
      </c>
      <c r="K252" s="111">
        <f>L252+M252</f>
        <v>70</v>
      </c>
      <c r="L252" s="112">
        <f>SUM(L251)</f>
        <v>54</v>
      </c>
      <c r="M252" s="113">
        <f>SUM(M251)</f>
        <v>16</v>
      </c>
      <c r="N252" s="114">
        <f t="shared" si="100"/>
        <v>1.4</v>
      </c>
      <c r="O252" s="191">
        <f t="shared" si="76"/>
        <v>0.77142857142857146</v>
      </c>
      <c r="P252" s="163">
        <f>D252-J252</f>
        <v>0</v>
      </c>
      <c r="Q252" s="164">
        <f>E252-K252</f>
        <v>9</v>
      </c>
      <c r="R252" s="165">
        <f>F252-L252</f>
        <v>9</v>
      </c>
      <c r="S252" s="232">
        <f>G252-M252</f>
        <v>0</v>
      </c>
    </row>
    <row r="253" spans="1:19" ht="14.1" customHeight="1" x14ac:dyDescent="0.15">
      <c r="A253" s="262">
        <v>3</v>
      </c>
      <c r="B253" s="60" t="s">
        <v>29</v>
      </c>
      <c r="C253" s="59" t="s">
        <v>48</v>
      </c>
      <c r="D253" s="50">
        <v>174</v>
      </c>
      <c r="E253" s="58">
        <f>SUM(F253:G253)</f>
        <v>250</v>
      </c>
      <c r="F253" s="57">
        <v>235</v>
      </c>
      <c r="G253" s="26">
        <v>15</v>
      </c>
      <c r="H253" s="49"/>
      <c r="I253" s="27"/>
      <c r="J253" s="50">
        <v>179</v>
      </c>
      <c r="K253" s="58">
        <f>SUM(L253:M253)</f>
        <v>173</v>
      </c>
      <c r="L253" s="57">
        <v>164</v>
      </c>
      <c r="M253" s="26">
        <v>9</v>
      </c>
      <c r="N253" s="49"/>
      <c r="O253" s="27"/>
      <c r="P253" s="141"/>
      <c r="Q253" s="139"/>
      <c r="R253" s="140"/>
      <c r="S253" s="223"/>
    </row>
    <row r="254" spans="1:19" ht="14.1" customHeight="1" x14ac:dyDescent="0.15">
      <c r="A254" s="263" t="s">
        <v>53</v>
      </c>
      <c r="B254" s="108" t="s">
        <v>204</v>
      </c>
      <c r="C254" s="109" t="s">
        <v>54</v>
      </c>
      <c r="D254" s="110">
        <f>SUM(D253)</f>
        <v>174</v>
      </c>
      <c r="E254" s="111">
        <f>F254+G254</f>
        <v>250</v>
      </c>
      <c r="F254" s="112">
        <f>SUM(F253)</f>
        <v>235</v>
      </c>
      <c r="G254" s="113">
        <f>SUM(G253)</f>
        <v>15</v>
      </c>
      <c r="H254" s="114">
        <f t="shared" si="99"/>
        <v>1.4367816091954022</v>
      </c>
      <c r="I254" s="191">
        <f t="shared" si="75"/>
        <v>0.94</v>
      </c>
      <c r="J254" s="110">
        <f>SUM(J253)</f>
        <v>179</v>
      </c>
      <c r="K254" s="111">
        <f>L254+M254</f>
        <v>173</v>
      </c>
      <c r="L254" s="112">
        <f>SUM(L253)</f>
        <v>164</v>
      </c>
      <c r="M254" s="113">
        <f>SUM(M253)</f>
        <v>9</v>
      </c>
      <c r="N254" s="114">
        <f t="shared" si="100"/>
        <v>0.96648044692737434</v>
      </c>
      <c r="O254" s="191">
        <f t="shared" si="76"/>
        <v>0.94797687861271673</v>
      </c>
      <c r="P254" s="163">
        <f>D254-J254</f>
        <v>-5</v>
      </c>
      <c r="Q254" s="164">
        <f>E254-K254</f>
        <v>77</v>
      </c>
      <c r="R254" s="165">
        <f>F254-L254</f>
        <v>71</v>
      </c>
      <c r="S254" s="232">
        <f>G254-M254</f>
        <v>6</v>
      </c>
    </row>
    <row r="255" spans="1:19" ht="14.1" customHeight="1" x14ac:dyDescent="0.15">
      <c r="A255" s="267">
        <v>3</v>
      </c>
      <c r="B255" s="24" t="s">
        <v>32</v>
      </c>
      <c r="C255" s="23" t="s">
        <v>203</v>
      </c>
      <c r="D255" s="37">
        <v>30</v>
      </c>
      <c r="E255" s="34">
        <f>SUM(F255:G255)</f>
        <v>101</v>
      </c>
      <c r="F255" s="33">
        <v>32</v>
      </c>
      <c r="G255" s="36">
        <v>69</v>
      </c>
      <c r="H255" s="35">
        <f t="shared" si="99"/>
        <v>3.3666666666666667</v>
      </c>
      <c r="I255" s="41"/>
      <c r="J255" s="37">
        <v>30</v>
      </c>
      <c r="K255" s="34">
        <f>SUM(L255:M255)</f>
        <v>87</v>
      </c>
      <c r="L255" s="33">
        <v>28</v>
      </c>
      <c r="M255" s="36">
        <v>59</v>
      </c>
      <c r="N255" s="35">
        <f t="shared" si="100"/>
        <v>2.9</v>
      </c>
      <c r="O255" s="41"/>
      <c r="P255" s="138"/>
      <c r="Q255" s="132">
        <f t="shared" ref="Q255:Q280" si="101">E255-K255</f>
        <v>14</v>
      </c>
      <c r="R255" s="133">
        <f t="shared" ref="R255:R280" si="102">F255-L255</f>
        <v>4</v>
      </c>
      <c r="S255" s="220">
        <f t="shared" ref="S255:S280" si="103">G255-M255</f>
        <v>10</v>
      </c>
    </row>
    <row r="256" spans="1:19" ht="14.1" customHeight="1" x14ac:dyDescent="0.15">
      <c r="A256" s="268">
        <v>3</v>
      </c>
      <c r="B256" s="40" t="s">
        <v>32</v>
      </c>
      <c r="C256" s="39" t="s">
        <v>202</v>
      </c>
      <c r="D256" s="30">
        <v>180</v>
      </c>
      <c r="E256" s="34">
        <f>SUM(F256:G256)</f>
        <v>323</v>
      </c>
      <c r="F256" s="25">
        <v>237</v>
      </c>
      <c r="G256" s="29">
        <v>86</v>
      </c>
      <c r="H256" s="28">
        <f t="shared" si="99"/>
        <v>1.7944444444444445</v>
      </c>
      <c r="I256" s="27"/>
      <c r="J256" s="30">
        <v>180</v>
      </c>
      <c r="K256" s="34">
        <f>SUM(L256:M256)</f>
        <v>320</v>
      </c>
      <c r="L256" s="25">
        <v>224</v>
      </c>
      <c r="M256" s="29">
        <v>96</v>
      </c>
      <c r="N256" s="28">
        <f t="shared" si="100"/>
        <v>1.7777777777777777</v>
      </c>
      <c r="O256" s="27"/>
      <c r="P256" s="141"/>
      <c r="Q256" s="134">
        <f t="shared" si="101"/>
        <v>3</v>
      </c>
      <c r="R256" s="135">
        <f t="shared" si="102"/>
        <v>13</v>
      </c>
      <c r="S256" s="221">
        <f t="shared" si="103"/>
        <v>-10</v>
      </c>
    </row>
    <row r="257" spans="1:19" ht="14.1" customHeight="1" x14ac:dyDescent="0.15">
      <c r="A257" s="264">
        <v>3</v>
      </c>
      <c r="B257" s="32" t="s">
        <v>32</v>
      </c>
      <c r="C257" s="31" t="s">
        <v>425</v>
      </c>
      <c r="D257" s="46">
        <v>70</v>
      </c>
      <c r="E257" s="34">
        <f>SUM(F257:G257)</f>
        <v>82</v>
      </c>
      <c r="F257" s="42">
        <v>82</v>
      </c>
      <c r="G257" s="45"/>
      <c r="H257" s="44">
        <f t="shared" si="99"/>
        <v>1.1714285714285715</v>
      </c>
      <c r="I257" s="18"/>
      <c r="J257" s="46">
        <v>70</v>
      </c>
      <c r="K257" s="34">
        <f>SUM(L257:M257)</f>
        <v>82</v>
      </c>
      <c r="L257" s="42">
        <v>82</v>
      </c>
      <c r="M257" s="45"/>
      <c r="N257" s="44">
        <f t="shared" si="100"/>
        <v>1.1714285714285715</v>
      </c>
      <c r="O257" s="18"/>
      <c r="P257" s="142"/>
      <c r="Q257" s="136">
        <f t="shared" si="101"/>
        <v>0</v>
      </c>
      <c r="R257" s="137">
        <f t="shared" si="102"/>
        <v>0</v>
      </c>
      <c r="S257" s="222">
        <f t="shared" si="103"/>
        <v>0</v>
      </c>
    </row>
    <row r="258" spans="1:19" ht="14.1" customHeight="1" x14ac:dyDescent="0.15">
      <c r="A258" s="263" t="s">
        <v>53</v>
      </c>
      <c r="B258" s="108" t="s">
        <v>201</v>
      </c>
      <c r="C258" s="109" t="s">
        <v>54</v>
      </c>
      <c r="D258" s="110">
        <f>SUM(D255:D257)</f>
        <v>280</v>
      </c>
      <c r="E258" s="111">
        <f>F258+G258</f>
        <v>506</v>
      </c>
      <c r="F258" s="112">
        <f>SUM(F255:F257)</f>
        <v>351</v>
      </c>
      <c r="G258" s="113">
        <f>SUM(G255:G257)</f>
        <v>155</v>
      </c>
      <c r="H258" s="114">
        <f t="shared" si="99"/>
        <v>1.8071428571428572</v>
      </c>
      <c r="I258" s="191">
        <f t="shared" si="75"/>
        <v>0.69367588932806323</v>
      </c>
      <c r="J258" s="110">
        <f>SUM(J255:J257)</f>
        <v>280</v>
      </c>
      <c r="K258" s="111">
        <f>L258+M258</f>
        <v>489</v>
      </c>
      <c r="L258" s="112">
        <f>SUM(L255:L257)</f>
        <v>334</v>
      </c>
      <c r="M258" s="113">
        <f>SUM(M255:M257)</f>
        <v>155</v>
      </c>
      <c r="N258" s="114">
        <f t="shared" si="100"/>
        <v>1.7464285714285714</v>
      </c>
      <c r="O258" s="191">
        <f t="shared" si="76"/>
        <v>0.68302658486707568</v>
      </c>
      <c r="P258" s="163">
        <f>D258-J258</f>
        <v>0</v>
      </c>
      <c r="Q258" s="164">
        <f t="shared" si="101"/>
        <v>17</v>
      </c>
      <c r="R258" s="165">
        <f t="shared" si="102"/>
        <v>17</v>
      </c>
      <c r="S258" s="232">
        <f t="shared" si="103"/>
        <v>0</v>
      </c>
    </row>
    <row r="259" spans="1:19" ht="14.1" customHeight="1" x14ac:dyDescent="0.15">
      <c r="A259" s="267">
        <v>3</v>
      </c>
      <c r="B259" s="24" t="s">
        <v>200</v>
      </c>
      <c r="C259" s="23" t="s">
        <v>179</v>
      </c>
      <c r="D259" s="37">
        <v>30</v>
      </c>
      <c r="E259" s="34">
        <f>SUM(F259:G259)</f>
        <v>236</v>
      </c>
      <c r="F259" s="33">
        <v>19</v>
      </c>
      <c r="G259" s="36">
        <v>217</v>
      </c>
      <c r="H259" s="35">
        <f t="shared" si="99"/>
        <v>7.8666666666666663</v>
      </c>
      <c r="I259" s="41"/>
      <c r="J259" s="37">
        <v>30</v>
      </c>
      <c r="K259" s="34">
        <f>SUM(L259:M259)</f>
        <v>237</v>
      </c>
      <c r="L259" s="33">
        <v>21</v>
      </c>
      <c r="M259" s="36">
        <v>216</v>
      </c>
      <c r="N259" s="35">
        <f t="shared" si="100"/>
        <v>7.9</v>
      </c>
      <c r="O259" s="41"/>
      <c r="P259" s="138"/>
      <c r="Q259" s="132">
        <f t="shared" si="101"/>
        <v>-1</v>
      </c>
      <c r="R259" s="133">
        <f t="shared" si="102"/>
        <v>-2</v>
      </c>
      <c r="S259" s="220">
        <f t="shared" si="103"/>
        <v>1</v>
      </c>
    </row>
    <row r="260" spans="1:19" ht="14.1" customHeight="1" x14ac:dyDescent="0.15">
      <c r="A260" s="268">
        <v>3</v>
      </c>
      <c r="B260" s="40" t="s">
        <v>200</v>
      </c>
      <c r="C260" s="39" t="s">
        <v>158</v>
      </c>
      <c r="D260" s="30">
        <v>70</v>
      </c>
      <c r="E260" s="34">
        <f>SUM(F260:G260)</f>
        <v>379</v>
      </c>
      <c r="F260" s="25">
        <v>90</v>
      </c>
      <c r="G260" s="29">
        <v>289</v>
      </c>
      <c r="H260" s="28">
        <f t="shared" si="99"/>
        <v>5.4142857142857146</v>
      </c>
      <c r="I260" s="27"/>
      <c r="J260" s="30">
        <v>70</v>
      </c>
      <c r="K260" s="34">
        <f>SUM(L260:M260)</f>
        <v>468</v>
      </c>
      <c r="L260" s="25">
        <v>119</v>
      </c>
      <c r="M260" s="29">
        <v>349</v>
      </c>
      <c r="N260" s="28">
        <f t="shared" si="100"/>
        <v>6.6857142857142859</v>
      </c>
      <c r="O260" s="27"/>
      <c r="P260" s="141"/>
      <c r="Q260" s="134">
        <f t="shared" si="101"/>
        <v>-89</v>
      </c>
      <c r="R260" s="135">
        <f t="shared" si="102"/>
        <v>-29</v>
      </c>
      <c r="S260" s="221">
        <f t="shared" si="103"/>
        <v>-60</v>
      </c>
    </row>
    <row r="261" spans="1:19" ht="14.1" customHeight="1" x14ac:dyDescent="0.15">
      <c r="A261" s="268">
        <v>3</v>
      </c>
      <c r="B261" s="32" t="s">
        <v>200</v>
      </c>
      <c r="C261" s="31" t="s">
        <v>77</v>
      </c>
      <c r="D261" s="46">
        <v>140</v>
      </c>
      <c r="E261" s="34">
        <f>SUM(F261:G261)</f>
        <v>504</v>
      </c>
      <c r="F261" s="42">
        <v>124</v>
      </c>
      <c r="G261" s="45">
        <v>380</v>
      </c>
      <c r="H261" s="44">
        <f t="shared" si="99"/>
        <v>3.6</v>
      </c>
      <c r="I261" s="27"/>
      <c r="J261" s="46">
        <v>140</v>
      </c>
      <c r="K261" s="34">
        <f>SUM(L261:M261)</f>
        <v>575</v>
      </c>
      <c r="L261" s="42">
        <v>160</v>
      </c>
      <c r="M261" s="45">
        <v>415</v>
      </c>
      <c r="N261" s="44">
        <f t="shared" si="100"/>
        <v>4.1071428571428568</v>
      </c>
      <c r="O261" s="27"/>
      <c r="P261" s="141"/>
      <c r="Q261" s="136">
        <f t="shared" si="101"/>
        <v>-71</v>
      </c>
      <c r="R261" s="137">
        <f t="shared" si="102"/>
        <v>-36</v>
      </c>
      <c r="S261" s="222">
        <f t="shared" si="103"/>
        <v>-35</v>
      </c>
    </row>
    <row r="262" spans="1:19" ht="14.1" customHeight="1" x14ac:dyDescent="0.15">
      <c r="A262" s="259">
        <v>2</v>
      </c>
      <c r="B262" s="32" t="s">
        <v>200</v>
      </c>
      <c r="C262" s="67" t="s">
        <v>199</v>
      </c>
      <c r="D262" s="22">
        <v>30</v>
      </c>
      <c r="E262" s="34">
        <f>SUM(F262:G262)</f>
        <v>45</v>
      </c>
      <c r="F262" s="15">
        <v>19</v>
      </c>
      <c r="G262" s="20">
        <v>26</v>
      </c>
      <c r="H262" s="19">
        <f t="shared" si="99"/>
        <v>1.5</v>
      </c>
      <c r="I262" s="18"/>
      <c r="J262" s="22">
        <v>30</v>
      </c>
      <c r="K262" s="34">
        <f>SUM(L262:M262)</f>
        <v>57</v>
      </c>
      <c r="L262" s="15">
        <v>22</v>
      </c>
      <c r="M262" s="20">
        <v>35</v>
      </c>
      <c r="N262" s="19">
        <f t="shared" si="100"/>
        <v>1.9</v>
      </c>
      <c r="O262" s="18"/>
      <c r="P262" s="142"/>
      <c r="Q262" s="161">
        <f t="shared" si="101"/>
        <v>-12</v>
      </c>
      <c r="R262" s="162">
        <f t="shared" si="102"/>
        <v>-3</v>
      </c>
      <c r="S262" s="231">
        <f t="shared" si="103"/>
        <v>-9</v>
      </c>
    </row>
    <row r="263" spans="1:19" ht="14.1" customHeight="1" x14ac:dyDescent="0.15">
      <c r="A263" s="263" t="s">
        <v>53</v>
      </c>
      <c r="B263" s="108" t="s">
        <v>198</v>
      </c>
      <c r="C263" s="109" t="s">
        <v>54</v>
      </c>
      <c r="D263" s="110">
        <f>SUM(D259:D262)</f>
        <v>270</v>
      </c>
      <c r="E263" s="111">
        <f>F263+G263</f>
        <v>1164</v>
      </c>
      <c r="F263" s="112">
        <f>SUM(F259:F262)</f>
        <v>252</v>
      </c>
      <c r="G263" s="113">
        <f>SUM(G259:G262)</f>
        <v>912</v>
      </c>
      <c r="H263" s="114">
        <f t="shared" si="99"/>
        <v>4.3111111111111109</v>
      </c>
      <c r="I263" s="191">
        <f t="shared" si="75"/>
        <v>0.21649484536082475</v>
      </c>
      <c r="J263" s="110">
        <f>SUM(J259:J262)</f>
        <v>270</v>
      </c>
      <c r="K263" s="111">
        <f>L263+M263</f>
        <v>1337</v>
      </c>
      <c r="L263" s="112">
        <f>SUM(L259:L262)</f>
        <v>322</v>
      </c>
      <c r="M263" s="113">
        <f>SUM(M259:M262)</f>
        <v>1015</v>
      </c>
      <c r="N263" s="114">
        <f t="shared" si="100"/>
        <v>4.9518518518518517</v>
      </c>
      <c r="O263" s="191">
        <f t="shared" si="76"/>
        <v>0.24083769633507854</v>
      </c>
      <c r="P263" s="163">
        <f>D263-J263</f>
        <v>0</v>
      </c>
      <c r="Q263" s="164">
        <f t="shared" si="101"/>
        <v>-173</v>
      </c>
      <c r="R263" s="165">
        <f t="shared" si="102"/>
        <v>-70</v>
      </c>
      <c r="S263" s="232">
        <f t="shared" si="103"/>
        <v>-103</v>
      </c>
    </row>
    <row r="264" spans="1:19" ht="14.1" customHeight="1" x14ac:dyDescent="0.15">
      <c r="A264" s="266">
        <v>3</v>
      </c>
      <c r="B264" s="68" t="s">
        <v>35</v>
      </c>
      <c r="C264" s="73" t="s">
        <v>48</v>
      </c>
      <c r="D264" s="22">
        <v>25</v>
      </c>
      <c r="E264" s="16"/>
      <c r="F264" s="15"/>
      <c r="G264" s="20"/>
      <c r="H264" s="19"/>
      <c r="I264" s="18"/>
      <c r="J264" s="22">
        <v>25</v>
      </c>
      <c r="K264" s="16"/>
      <c r="L264" s="15"/>
      <c r="M264" s="20"/>
      <c r="N264" s="19"/>
      <c r="O264" s="18"/>
      <c r="P264" s="142"/>
      <c r="Q264" s="140">
        <f t="shared" si="101"/>
        <v>0</v>
      </c>
      <c r="R264" s="140">
        <f t="shared" si="102"/>
        <v>0</v>
      </c>
      <c r="S264" s="223">
        <f t="shared" si="103"/>
        <v>0</v>
      </c>
    </row>
    <row r="265" spans="1:19" ht="14.1" customHeight="1" x14ac:dyDescent="0.15">
      <c r="A265" s="263" t="s">
        <v>53</v>
      </c>
      <c r="B265" s="108" t="s">
        <v>197</v>
      </c>
      <c r="C265" s="109" t="s">
        <v>54</v>
      </c>
      <c r="D265" s="110">
        <f>SUM(D264:D264)</f>
        <v>25</v>
      </c>
      <c r="E265" s="111">
        <f>F265+G265</f>
        <v>0</v>
      </c>
      <c r="F265" s="112">
        <f>SUM(F264)</f>
        <v>0</v>
      </c>
      <c r="G265" s="113">
        <f>SUM(G264)</f>
        <v>0</v>
      </c>
      <c r="H265" s="114">
        <f t="shared" ref="H265:H276" si="104">E265/D265</f>
        <v>0</v>
      </c>
      <c r="I265" s="191"/>
      <c r="J265" s="110">
        <f>SUM(J264:J264)</f>
        <v>25</v>
      </c>
      <c r="K265" s="111">
        <f>L265+M265</f>
        <v>0</v>
      </c>
      <c r="L265" s="112">
        <f>SUM(L264)</f>
        <v>0</v>
      </c>
      <c r="M265" s="113">
        <f>SUM(M264)</f>
        <v>0</v>
      </c>
      <c r="N265" s="114">
        <f t="shared" ref="N265:N276" si="105">K265/J265</f>
        <v>0</v>
      </c>
      <c r="O265" s="191"/>
      <c r="P265" s="163">
        <f>D265-J265</f>
        <v>0</v>
      </c>
      <c r="Q265" s="165">
        <f t="shared" si="101"/>
        <v>0</v>
      </c>
      <c r="R265" s="165">
        <f t="shared" si="102"/>
        <v>0</v>
      </c>
      <c r="S265" s="232">
        <f t="shared" si="103"/>
        <v>0</v>
      </c>
    </row>
    <row r="266" spans="1:19" ht="14.1" customHeight="1" x14ac:dyDescent="0.15">
      <c r="A266" s="267">
        <v>3</v>
      </c>
      <c r="B266" s="24" t="s">
        <v>33</v>
      </c>
      <c r="C266" s="23" t="s">
        <v>112</v>
      </c>
      <c r="D266" s="37">
        <v>80</v>
      </c>
      <c r="E266" s="34">
        <f>SUM(F266:G266)</f>
        <v>211</v>
      </c>
      <c r="F266" s="33">
        <v>65</v>
      </c>
      <c r="G266" s="36">
        <v>146</v>
      </c>
      <c r="H266" s="35">
        <f t="shared" si="104"/>
        <v>2.6375000000000002</v>
      </c>
      <c r="I266" s="41"/>
      <c r="J266" s="37">
        <v>80</v>
      </c>
      <c r="K266" s="34">
        <f>SUM(L266:M266)</f>
        <v>262</v>
      </c>
      <c r="L266" s="33">
        <v>59</v>
      </c>
      <c r="M266" s="36">
        <v>203</v>
      </c>
      <c r="N266" s="35">
        <f t="shared" si="105"/>
        <v>3.2749999999999999</v>
      </c>
      <c r="O266" s="41"/>
      <c r="P266" s="138"/>
      <c r="Q266" s="132">
        <f t="shared" si="101"/>
        <v>-51</v>
      </c>
      <c r="R266" s="133">
        <f t="shared" si="102"/>
        <v>6</v>
      </c>
      <c r="S266" s="220">
        <f t="shared" si="103"/>
        <v>-57</v>
      </c>
    </row>
    <row r="267" spans="1:19" ht="14.1" customHeight="1" x14ac:dyDescent="0.15">
      <c r="A267" s="268">
        <v>3</v>
      </c>
      <c r="B267" s="40" t="s">
        <v>33</v>
      </c>
      <c r="C267" s="39" t="s">
        <v>196</v>
      </c>
      <c r="D267" s="30">
        <v>80</v>
      </c>
      <c r="E267" s="34">
        <f>SUM(F267:G267)</f>
        <v>79</v>
      </c>
      <c r="F267" s="25">
        <v>37</v>
      </c>
      <c r="G267" s="29">
        <v>42</v>
      </c>
      <c r="H267" s="28">
        <f t="shared" si="104"/>
        <v>0.98750000000000004</v>
      </c>
      <c r="I267" s="27"/>
      <c r="J267" s="30">
        <v>80</v>
      </c>
      <c r="K267" s="34">
        <f>SUM(L267:M267)</f>
        <v>104</v>
      </c>
      <c r="L267" s="25">
        <v>41</v>
      </c>
      <c r="M267" s="29">
        <v>63</v>
      </c>
      <c r="N267" s="28">
        <f t="shared" si="105"/>
        <v>1.3</v>
      </c>
      <c r="O267" s="27"/>
      <c r="P267" s="141"/>
      <c r="Q267" s="134">
        <f t="shared" si="101"/>
        <v>-25</v>
      </c>
      <c r="R267" s="135">
        <f t="shared" si="102"/>
        <v>-4</v>
      </c>
      <c r="S267" s="221">
        <f t="shared" si="103"/>
        <v>-21</v>
      </c>
    </row>
    <row r="268" spans="1:19" ht="14.1" customHeight="1" x14ac:dyDescent="0.15">
      <c r="A268" s="264">
        <v>3</v>
      </c>
      <c r="B268" s="32" t="s">
        <v>33</v>
      </c>
      <c r="C268" s="31" t="s">
        <v>195</v>
      </c>
      <c r="D268" s="46">
        <v>80</v>
      </c>
      <c r="E268" s="34">
        <f>SUM(F268:G268)</f>
        <v>67</v>
      </c>
      <c r="F268" s="42">
        <v>39</v>
      </c>
      <c r="G268" s="45">
        <v>28</v>
      </c>
      <c r="H268" s="44">
        <f t="shared" si="104"/>
        <v>0.83750000000000002</v>
      </c>
      <c r="I268" s="18"/>
      <c r="J268" s="46">
        <v>80</v>
      </c>
      <c r="K268" s="34">
        <f>SUM(L268:M268)</f>
        <v>66</v>
      </c>
      <c r="L268" s="42">
        <v>19</v>
      </c>
      <c r="M268" s="45">
        <v>47</v>
      </c>
      <c r="N268" s="44">
        <f t="shared" si="105"/>
        <v>0.82499999999999996</v>
      </c>
      <c r="O268" s="18"/>
      <c r="P268" s="142"/>
      <c r="Q268" s="136">
        <f t="shared" si="101"/>
        <v>1</v>
      </c>
      <c r="R268" s="137">
        <f t="shared" si="102"/>
        <v>20</v>
      </c>
      <c r="S268" s="222">
        <f t="shared" si="103"/>
        <v>-19</v>
      </c>
    </row>
    <row r="269" spans="1:19" ht="14.1" customHeight="1" x14ac:dyDescent="0.15">
      <c r="A269" s="263" t="s">
        <v>53</v>
      </c>
      <c r="B269" s="108" t="s">
        <v>33</v>
      </c>
      <c r="C269" s="109" t="s">
        <v>54</v>
      </c>
      <c r="D269" s="110">
        <f>SUM(D266:D268)</f>
        <v>240</v>
      </c>
      <c r="E269" s="111">
        <f>F269+G269</f>
        <v>357</v>
      </c>
      <c r="F269" s="112">
        <f>SUM(F266:F268)</f>
        <v>141</v>
      </c>
      <c r="G269" s="113">
        <f>SUM(G266:G268)</f>
        <v>216</v>
      </c>
      <c r="H269" s="114">
        <f t="shared" si="104"/>
        <v>1.4875</v>
      </c>
      <c r="I269" s="191">
        <f t="shared" ref="I269:I318" si="106">F269/E269</f>
        <v>0.3949579831932773</v>
      </c>
      <c r="J269" s="110">
        <f>SUM(J266:J268)</f>
        <v>240</v>
      </c>
      <c r="K269" s="111">
        <f>L269+M269</f>
        <v>432</v>
      </c>
      <c r="L269" s="112">
        <f>SUM(L266:L268)</f>
        <v>119</v>
      </c>
      <c r="M269" s="113">
        <f>SUM(M266:M268)</f>
        <v>313</v>
      </c>
      <c r="N269" s="114">
        <f t="shared" si="105"/>
        <v>1.8</v>
      </c>
      <c r="O269" s="191">
        <f t="shared" ref="O269:O318" si="107">L269/K269</f>
        <v>0.27546296296296297</v>
      </c>
      <c r="P269" s="163">
        <f>D269-J269</f>
        <v>0</v>
      </c>
      <c r="Q269" s="164">
        <f t="shared" si="101"/>
        <v>-75</v>
      </c>
      <c r="R269" s="165">
        <f t="shared" si="102"/>
        <v>22</v>
      </c>
      <c r="S269" s="232">
        <f t="shared" si="103"/>
        <v>-97</v>
      </c>
    </row>
    <row r="270" spans="1:19" ht="14.1" customHeight="1" x14ac:dyDescent="0.15">
      <c r="A270" s="267">
        <v>3</v>
      </c>
      <c r="B270" s="24" t="s">
        <v>30</v>
      </c>
      <c r="C270" s="23" t="s">
        <v>194</v>
      </c>
      <c r="D270" s="72">
        <v>80</v>
      </c>
      <c r="E270" s="53">
        <f>SUM(F270:G270)</f>
        <v>1285</v>
      </c>
      <c r="F270" s="52">
        <v>64</v>
      </c>
      <c r="G270" s="55">
        <v>1221</v>
      </c>
      <c r="H270" s="69">
        <f t="shared" si="104"/>
        <v>16.0625</v>
      </c>
      <c r="I270" s="41"/>
      <c r="J270" s="72">
        <v>80</v>
      </c>
      <c r="K270" s="53">
        <f>SUM(L270:M270)</f>
        <v>1408</v>
      </c>
      <c r="L270" s="52">
        <v>70</v>
      </c>
      <c r="M270" s="55">
        <v>1338</v>
      </c>
      <c r="N270" s="69">
        <f t="shared" si="105"/>
        <v>17.600000000000001</v>
      </c>
      <c r="O270" s="41"/>
      <c r="P270" s="138"/>
      <c r="Q270" s="159">
        <f t="shared" si="101"/>
        <v>-123</v>
      </c>
      <c r="R270" s="160">
        <f t="shared" si="102"/>
        <v>-6</v>
      </c>
      <c r="S270" s="230">
        <f t="shared" si="103"/>
        <v>-117</v>
      </c>
    </row>
    <row r="271" spans="1:19" ht="14.1" customHeight="1" x14ac:dyDescent="0.15">
      <c r="A271" s="268">
        <v>3</v>
      </c>
      <c r="B271" s="40" t="s">
        <v>30</v>
      </c>
      <c r="C271" s="39" t="s">
        <v>193</v>
      </c>
      <c r="D271" s="30">
        <v>40</v>
      </c>
      <c r="E271" s="21">
        <f>SUM(F271:G271)</f>
        <v>217</v>
      </c>
      <c r="F271" s="25">
        <v>34</v>
      </c>
      <c r="G271" s="29">
        <v>183</v>
      </c>
      <c r="H271" s="28">
        <f t="shared" si="104"/>
        <v>5.4249999999999998</v>
      </c>
      <c r="I271" s="27"/>
      <c r="J271" s="30">
        <v>40</v>
      </c>
      <c r="K271" s="21">
        <f>SUM(L271:M271)</f>
        <v>239</v>
      </c>
      <c r="L271" s="25">
        <v>48</v>
      </c>
      <c r="M271" s="29">
        <v>191</v>
      </c>
      <c r="N271" s="28">
        <f t="shared" si="105"/>
        <v>5.9749999999999996</v>
      </c>
      <c r="O271" s="27"/>
      <c r="P271" s="141"/>
      <c r="Q271" s="134">
        <f t="shared" si="101"/>
        <v>-22</v>
      </c>
      <c r="R271" s="135">
        <f t="shared" si="102"/>
        <v>-14</v>
      </c>
      <c r="S271" s="221">
        <f t="shared" si="103"/>
        <v>-8</v>
      </c>
    </row>
    <row r="272" spans="1:19" ht="14.1" customHeight="1" x14ac:dyDescent="0.15">
      <c r="A272" s="268">
        <v>3</v>
      </c>
      <c r="B272" s="40" t="s">
        <v>30</v>
      </c>
      <c r="C272" s="39" t="s">
        <v>192</v>
      </c>
      <c r="D272" s="30">
        <v>80</v>
      </c>
      <c r="E272" s="21">
        <f>SUM(F272:G272)</f>
        <v>120</v>
      </c>
      <c r="F272" s="25">
        <v>40</v>
      </c>
      <c r="G272" s="29">
        <v>80</v>
      </c>
      <c r="H272" s="28">
        <f t="shared" si="104"/>
        <v>1.5</v>
      </c>
      <c r="I272" s="27"/>
      <c r="J272" s="30">
        <v>40</v>
      </c>
      <c r="K272" s="21">
        <f>SUM(L272:M272)</f>
        <v>114</v>
      </c>
      <c r="L272" s="25">
        <v>36</v>
      </c>
      <c r="M272" s="29">
        <v>78</v>
      </c>
      <c r="N272" s="28">
        <f t="shared" si="105"/>
        <v>2.85</v>
      </c>
      <c r="O272" s="27"/>
      <c r="P272" s="141"/>
      <c r="Q272" s="134">
        <f t="shared" si="101"/>
        <v>6</v>
      </c>
      <c r="R272" s="135">
        <f t="shared" si="102"/>
        <v>4</v>
      </c>
      <c r="S272" s="221">
        <f t="shared" si="103"/>
        <v>2</v>
      </c>
    </row>
    <row r="273" spans="1:19" ht="14.1" customHeight="1" x14ac:dyDescent="0.15">
      <c r="A273" s="268">
        <v>3</v>
      </c>
      <c r="B273" s="40" t="s">
        <v>30</v>
      </c>
      <c r="C273" s="31" t="s">
        <v>191</v>
      </c>
      <c r="D273" s="30">
        <v>40</v>
      </c>
      <c r="E273" s="21">
        <f>SUM(F273:G273)</f>
        <v>93</v>
      </c>
      <c r="F273" s="25">
        <v>61</v>
      </c>
      <c r="G273" s="29">
        <v>32</v>
      </c>
      <c r="H273" s="28">
        <f t="shared" si="104"/>
        <v>2.3250000000000002</v>
      </c>
      <c r="I273" s="27"/>
      <c r="J273" s="30">
        <v>40</v>
      </c>
      <c r="K273" s="21">
        <f>SUM(L273:M273)</f>
        <v>112</v>
      </c>
      <c r="L273" s="25">
        <v>60</v>
      </c>
      <c r="M273" s="29">
        <v>52</v>
      </c>
      <c r="N273" s="28">
        <f t="shared" si="105"/>
        <v>2.8</v>
      </c>
      <c r="O273" s="27"/>
      <c r="P273" s="141"/>
      <c r="Q273" s="136">
        <f t="shared" si="101"/>
        <v>-19</v>
      </c>
      <c r="R273" s="137">
        <f t="shared" si="102"/>
        <v>1</v>
      </c>
      <c r="S273" s="222">
        <f t="shared" si="103"/>
        <v>-20</v>
      </c>
    </row>
    <row r="274" spans="1:19" ht="14.1" customHeight="1" x14ac:dyDescent="0.15">
      <c r="A274" s="264">
        <v>3</v>
      </c>
      <c r="B274" s="32" t="s">
        <v>30</v>
      </c>
      <c r="C274" s="31" t="s">
        <v>77</v>
      </c>
      <c r="D274" s="46">
        <v>400</v>
      </c>
      <c r="E274" s="16">
        <f>SUM(F274:G274)</f>
        <v>530</v>
      </c>
      <c r="F274" s="42">
        <v>400</v>
      </c>
      <c r="G274" s="45">
        <v>130</v>
      </c>
      <c r="H274" s="44">
        <f t="shared" si="104"/>
        <v>1.325</v>
      </c>
      <c r="I274" s="18"/>
      <c r="J274" s="46">
        <v>400</v>
      </c>
      <c r="K274" s="16">
        <f>SUM(L274:M274)</f>
        <v>605</v>
      </c>
      <c r="L274" s="42">
        <v>452</v>
      </c>
      <c r="M274" s="45">
        <v>153</v>
      </c>
      <c r="N274" s="44">
        <f t="shared" si="105"/>
        <v>1.5125</v>
      </c>
      <c r="O274" s="18"/>
      <c r="P274" s="142"/>
      <c r="Q274" s="136">
        <f t="shared" si="101"/>
        <v>-75</v>
      </c>
      <c r="R274" s="137">
        <f t="shared" si="102"/>
        <v>-52</v>
      </c>
      <c r="S274" s="222">
        <f t="shared" si="103"/>
        <v>-23</v>
      </c>
    </row>
    <row r="275" spans="1:19" ht="14.1" customHeight="1" x14ac:dyDescent="0.15">
      <c r="A275" s="263" t="s">
        <v>53</v>
      </c>
      <c r="B275" s="108" t="s">
        <v>190</v>
      </c>
      <c r="C275" s="109" t="s">
        <v>54</v>
      </c>
      <c r="D275" s="110">
        <f>SUM(D270:D274)</f>
        <v>640</v>
      </c>
      <c r="E275" s="111">
        <f>F275+G275</f>
        <v>2245</v>
      </c>
      <c r="F275" s="112">
        <f>SUM(F270:F274)</f>
        <v>599</v>
      </c>
      <c r="G275" s="113">
        <f>SUM(G270:G274)</f>
        <v>1646</v>
      </c>
      <c r="H275" s="114">
        <f t="shared" si="104"/>
        <v>3.5078125</v>
      </c>
      <c r="I275" s="191">
        <f t="shared" si="106"/>
        <v>0.26681514476614698</v>
      </c>
      <c r="J275" s="110">
        <f>SUM(J270:J274)</f>
        <v>600</v>
      </c>
      <c r="K275" s="111">
        <f>L275+M275</f>
        <v>2478</v>
      </c>
      <c r="L275" s="112">
        <f>SUM(L270:L274)</f>
        <v>666</v>
      </c>
      <c r="M275" s="113">
        <f>SUM(M270:M274)</f>
        <v>1812</v>
      </c>
      <c r="N275" s="114">
        <f t="shared" si="105"/>
        <v>4.13</v>
      </c>
      <c r="O275" s="191">
        <f t="shared" si="107"/>
        <v>0.26876513317191281</v>
      </c>
      <c r="P275" s="163">
        <f>D275-J275</f>
        <v>40</v>
      </c>
      <c r="Q275" s="164">
        <f t="shared" si="101"/>
        <v>-233</v>
      </c>
      <c r="R275" s="165">
        <f t="shared" si="102"/>
        <v>-67</v>
      </c>
      <c r="S275" s="232">
        <f t="shared" si="103"/>
        <v>-166</v>
      </c>
    </row>
    <row r="276" spans="1:19" ht="14.1" customHeight="1" x14ac:dyDescent="0.15">
      <c r="A276" s="267">
        <v>3</v>
      </c>
      <c r="B276" s="24" t="s">
        <v>187</v>
      </c>
      <c r="C276" s="23" t="s">
        <v>177</v>
      </c>
      <c r="D276" s="37">
        <v>18</v>
      </c>
      <c r="E276" s="34">
        <f>SUM(F276:G276)</f>
        <v>9</v>
      </c>
      <c r="F276" s="33">
        <v>6</v>
      </c>
      <c r="G276" s="36">
        <v>3</v>
      </c>
      <c r="H276" s="69">
        <f t="shared" si="104"/>
        <v>0.5</v>
      </c>
      <c r="I276" s="41"/>
      <c r="J276" s="37">
        <v>20</v>
      </c>
      <c r="K276" s="34">
        <f>SUM(L276:M276)</f>
        <v>5</v>
      </c>
      <c r="L276" s="33">
        <v>5</v>
      </c>
      <c r="M276" s="36">
        <v>0</v>
      </c>
      <c r="N276" s="35">
        <f t="shared" si="105"/>
        <v>0.25</v>
      </c>
      <c r="O276" s="41"/>
      <c r="P276" s="176"/>
      <c r="Q276" s="132">
        <f t="shared" si="101"/>
        <v>4</v>
      </c>
      <c r="R276" s="133">
        <f t="shared" si="102"/>
        <v>1</v>
      </c>
      <c r="S276" s="220">
        <f t="shared" si="103"/>
        <v>3</v>
      </c>
    </row>
    <row r="277" spans="1:19" ht="14.1" customHeight="1" x14ac:dyDescent="0.15">
      <c r="A277" s="268">
        <v>3</v>
      </c>
      <c r="B277" s="40" t="s">
        <v>187</v>
      </c>
      <c r="C277" s="39" t="s">
        <v>189</v>
      </c>
      <c r="D277" s="46">
        <v>42</v>
      </c>
      <c r="E277" s="34">
        <f>SUM(F277:G277)</f>
        <v>13</v>
      </c>
      <c r="F277" s="25">
        <v>7</v>
      </c>
      <c r="G277" s="29">
        <v>6</v>
      </c>
      <c r="H277" s="49"/>
      <c r="I277" s="27"/>
      <c r="J277" s="46">
        <v>34</v>
      </c>
      <c r="K277" s="34">
        <f>SUM(L277:M277)</f>
        <v>25</v>
      </c>
      <c r="L277" s="25">
        <v>16</v>
      </c>
      <c r="M277" s="29">
        <v>9</v>
      </c>
      <c r="N277" s="44"/>
      <c r="O277" s="27"/>
      <c r="P277" s="177"/>
      <c r="Q277" s="134">
        <f t="shared" si="101"/>
        <v>-12</v>
      </c>
      <c r="R277" s="135">
        <f t="shared" si="102"/>
        <v>-9</v>
      </c>
      <c r="S277" s="221">
        <f t="shared" si="103"/>
        <v>-3</v>
      </c>
    </row>
    <row r="278" spans="1:19" ht="14.1" customHeight="1" x14ac:dyDescent="0.15">
      <c r="A278" s="264">
        <v>3</v>
      </c>
      <c r="B278" s="40" t="s">
        <v>187</v>
      </c>
      <c r="C278" s="175" t="s">
        <v>188</v>
      </c>
      <c r="D278" s="50"/>
      <c r="E278" s="34">
        <f>SUM(F278:G278)</f>
        <v>11</v>
      </c>
      <c r="F278" s="42">
        <v>6</v>
      </c>
      <c r="G278" s="45">
        <v>5</v>
      </c>
      <c r="H278" s="49"/>
      <c r="I278" s="27"/>
      <c r="J278" s="50"/>
      <c r="K278" s="34">
        <f>SUM(L278:M278)</f>
        <v>5</v>
      </c>
      <c r="L278" s="42">
        <v>3</v>
      </c>
      <c r="M278" s="45">
        <v>2</v>
      </c>
      <c r="N278" s="49"/>
      <c r="O278" s="27"/>
      <c r="P278" s="177"/>
      <c r="Q278" s="136">
        <f t="shared" si="101"/>
        <v>6</v>
      </c>
      <c r="R278" s="137">
        <f t="shared" si="102"/>
        <v>3</v>
      </c>
      <c r="S278" s="222">
        <f t="shared" si="103"/>
        <v>3</v>
      </c>
    </row>
    <row r="279" spans="1:19" ht="14.1" customHeight="1" x14ac:dyDescent="0.15">
      <c r="A279" s="264">
        <v>3</v>
      </c>
      <c r="B279" s="68" t="s">
        <v>187</v>
      </c>
      <c r="C279" s="200" t="s">
        <v>186</v>
      </c>
      <c r="D279" s="48"/>
      <c r="E279" s="34">
        <f>SUM(F279:G279)</f>
        <v>0</v>
      </c>
      <c r="F279" s="15">
        <v>0</v>
      </c>
      <c r="G279" s="20">
        <v>0</v>
      </c>
      <c r="H279" s="47"/>
      <c r="I279" s="18"/>
      <c r="J279" s="48"/>
      <c r="K279" s="34">
        <f>SUM(L279:M279)</f>
        <v>4</v>
      </c>
      <c r="L279" s="15">
        <v>4</v>
      </c>
      <c r="M279" s="20">
        <v>0</v>
      </c>
      <c r="N279" s="47"/>
      <c r="O279" s="18"/>
      <c r="P279" s="178"/>
      <c r="Q279" s="161">
        <f t="shared" si="101"/>
        <v>-4</v>
      </c>
      <c r="R279" s="162">
        <f t="shared" si="102"/>
        <v>-4</v>
      </c>
      <c r="S279" s="231">
        <f t="shared" si="103"/>
        <v>0</v>
      </c>
    </row>
    <row r="280" spans="1:19" ht="14.1" customHeight="1" x14ac:dyDescent="0.15">
      <c r="A280" s="263" t="s">
        <v>53</v>
      </c>
      <c r="B280" s="108" t="s">
        <v>185</v>
      </c>
      <c r="C280" s="109" t="s">
        <v>54</v>
      </c>
      <c r="D280" s="110">
        <f>SUM(D276:D279)</f>
        <v>60</v>
      </c>
      <c r="E280" s="111">
        <f>F280+G280</f>
        <v>33</v>
      </c>
      <c r="F280" s="112">
        <f>SUM(F276:F279)</f>
        <v>19</v>
      </c>
      <c r="G280" s="113">
        <f>SUM(G276:G279)</f>
        <v>14</v>
      </c>
      <c r="H280" s="114">
        <f>E280/D280</f>
        <v>0.55000000000000004</v>
      </c>
      <c r="I280" s="191">
        <f t="shared" si="106"/>
        <v>0.5757575757575758</v>
      </c>
      <c r="J280" s="110">
        <f>SUM(J276:J279)</f>
        <v>54</v>
      </c>
      <c r="K280" s="111">
        <f>L280+M280</f>
        <v>39</v>
      </c>
      <c r="L280" s="112">
        <f>SUM(L276:L279)</f>
        <v>28</v>
      </c>
      <c r="M280" s="113">
        <f>SUM(M276:M279)</f>
        <v>11</v>
      </c>
      <c r="N280" s="114">
        <f>K280/J280</f>
        <v>0.72222222222222221</v>
      </c>
      <c r="O280" s="191">
        <f t="shared" si="107"/>
        <v>0.71794871794871795</v>
      </c>
      <c r="P280" s="163">
        <f>D280-J280</f>
        <v>6</v>
      </c>
      <c r="Q280" s="164">
        <f t="shared" si="101"/>
        <v>-6</v>
      </c>
      <c r="R280" s="165">
        <f t="shared" si="102"/>
        <v>-9</v>
      </c>
      <c r="S280" s="232">
        <f t="shared" si="103"/>
        <v>3</v>
      </c>
    </row>
    <row r="281" spans="1:19" ht="14.1" customHeight="1" x14ac:dyDescent="0.15">
      <c r="A281" s="267">
        <v>3</v>
      </c>
      <c r="B281" s="24" t="s">
        <v>50</v>
      </c>
      <c r="C281" s="23" t="s">
        <v>184</v>
      </c>
      <c r="D281" s="56">
        <v>186</v>
      </c>
      <c r="E281" s="66">
        <f>SUM(F281:G281)</f>
        <v>259</v>
      </c>
      <c r="F281" s="65">
        <v>125</v>
      </c>
      <c r="G281" s="38">
        <v>134</v>
      </c>
      <c r="H281" s="54"/>
      <c r="I281" s="41"/>
      <c r="J281" s="56">
        <v>184</v>
      </c>
      <c r="K281" s="66">
        <f>SUM(L281:M281)</f>
        <v>159</v>
      </c>
      <c r="L281" s="65">
        <v>88</v>
      </c>
      <c r="M281" s="38">
        <v>71</v>
      </c>
      <c r="N281" s="54"/>
      <c r="O281" s="41"/>
      <c r="P281" s="138"/>
      <c r="Q281" s="139"/>
      <c r="R281" s="140"/>
      <c r="S281" s="223"/>
    </row>
    <row r="282" spans="1:19" ht="14.1" customHeight="1" x14ac:dyDescent="0.15">
      <c r="A282" s="268">
        <v>3</v>
      </c>
      <c r="B282" s="40" t="s">
        <v>50</v>
      </c>
      <c r="C282" s="39" t="s">
        <v>419</v>
      </c>
      <c r="D282" s="50"/>
      <c r="E282" s="58"/>
      <c r="F282" s="57"/>
      <c r="G282" s="26"/>
      <c r="H282" s="49"/>
      <c r="I282" s="27"/>
      <c r="J282" s="50"/>
      <c r="K282" s="58"/>
      <c r="L282" s="57"/>
      <c r="M282" s="26"/>
      <c r="N282" s="49"/>
      <c r="O282" s="27"/>
      <c r="P282" s="141"/>
      <c r="Q282" s="139"/>
      <c r="R282" s="140"/>
      <c r="S282" s="223"/>
    </row>
    <row r="283" spans="1:19" ht="14.1" customHeight="1" x14ac:dyDescent="0.15">
      <c r="A283" s="264">
        <v>3</v>
      </c>
      <c r="B283" s="32" t="s">
        <v>50</v>
      </c>
      <c r="C283" s="31" t="s">
        <v>71</v>
      </c>
      <c r="D283" s="48"/>
      <c r="E283" s="62"/>
      <c r="F283" s="61"/>
      <c r="G283" s="17"/>
      <c r="H283" s="47"/>
      <c r="I283" s="18"/>
      <c r="J283" s="48"/>
      <c r="K283" s="62"/>
      <c r="L283" s="61"/>
      <c r="M283" s="17"/>
      <c r="N283" s="47"/>
      <c r="O283" s="18"/>
      <c r="P283" s="142"/>
      <c r="Q283" s="143"/>
      <c r="R283" s="144"/>
      <c r="S283" s="224"/>
    </row>
    <row r="284" spans="1:19" ht="14.1" customHeight="1" x14ac:dyDescent="0.15">
      <c r="A284" s="263" t="s">
        <v>53</v>
      </c>
      <c r="B284" s="108" t="s">
        <v>6</v>
      </c>
      <c r="C284" s="109" t="s">
        <v>183</v>
      </c>
      <c r="D284" s="110">
        <f>SUM(D281:D283)</f>
        <v>186</v>
      </c>
      <c r="E284" s="111">
        <f>F284+G284</f>
        <v>259</v>
      </c>
      <c r="F284" s="112">
        <f>SUM(F281:F283)</f>
        <v>125</v>
      </c>
      <c r="G284" s="113">
        <f>SUM(G281:G283)</f>
        <v>134</v>
      </c>
      <c r="H284" s="114">
        <f>E284/D284</f>
        <v>1.39247311827957</v>
      </c>
      <c r="I284" s="191">
        <f t="shared" si="106"/>
        <v>0.4826254826254826</v>
      </c>
      <c r="J284" s="110">
        <f>SUM(J281:J283)</f>
        <v>184</v>
      </c>
      <c r="K284" s="111">
        <f>L284+M284</f>
        <v>159</v>
      </c>
      <c r="L284" s="112">
        <f>SUM(L281:L283)</f>
        <v>88</v>
      </c>
      <c r="M284" s="113">
        <f>SUM(M281:M283)</f>
        <v>71</v>
      </c>
      <c r="N284" s="114">
        <f>K284/J284</f>
        <v>0.86413043478260865</v>
      </c>
      <c r="O284" s="191">
        <f t="shared" si="107"/>
        <v>0.55345911949685533</v>
      </c>
      <c r="P284" s="163">
        <f>D284-J284</f>
        <v>2</v>
      </c>
      <c r="Q284" s="164">
        <f>E284-K284</f>
        <v>100</v>
      </c>
      <c r="R284" s="165">
        <f>F284-L284</f>
        <v>37</v>
      </c>
      <c r="S284" s="232">
        <f>G284-M284</f>
        <v>63</v>
      </c>
    </row>
    <row r="285" spans="1:19" ht="14.1" customHeight="1" x14ac:dyDescent="0.15">
      <c r="A285" s="267">
        <v>3</v>
      </c>
      <c r="B285" s="32" t="s">
        <v>43</v>
      </c>
      <c r="C285" s="31" t="s">
        <v>182</v>
      </c>
      <c r="D285" s="56">
        <v>136</v>
      </c>
      <c r="E285" s="43">
        <f>SUM(F285:G285)</f>
        <v>349</v>
      </c>
      <c r="F285" s="42">
        <v>160</v>
      </c>
      <c r="G285" s="45">
        <v>189</v>
      </c>
      <c r="H285" s="54"/>
      <c r="I285" s="41"/>
      <c r="J285" s="56">
        <v>133</v>
      </c>
      <c r="K285" s="43">
        <f>SUM(L285:M285)</f>
        <v>384</v>
      </c>
      <c r="L285" s="42">
        <v>170</v>
      </c>
      <c r="M285" s="45">
        <v>214</v>
      </c>
      <c r="N285" s="54"/>
      <c r="O285" s="41"/>
      <c r="P285" s="138"/>
      <c r="Q285" s="136">
        <f t="shared" ref="Q285:S292" si="108">E285-K285</f>
        <v>-35</v>
      </c>
      <c r="R285" s="137">
        <f t="shared" si="108"/>
        <v>-10</v>
      </c>
      <c r="S285" s="222">
        <f t="shared" si="108"/>
        <v>-25</v>
      </c>
    </row>
    <row r="286" spans="1:19" ht="14.1" customHeight="1" x14ac:dyDescent="0.15">
      <c r="A286" s="268">
        <v>3</v>
      </c>
      <c r="B286" s="32" t="s">
        <v>43</v>
      </c>
      <c r="C286" s="31" t="s">
        <v>181</v>
      </c>
      <c r="D286" s="50"/>
      <c r="E286" s="43">
        <f>SUM(F286:G286)</f>
        <v>49</v>
      </c>
      <c r="F286" s="42">
        <v>26</v>
      </c>
      <c r="G286" s="45">
        <v>23</v>
      </c>
      <c r="H286" s="49"/>
      <c r="I286" s="27"/>
      <c r="J286" s="50"/>
      <c r="K286" s="43">
        <f>SUM(L286:M286)</f>
        <v>60</v>
      </c>
      <c r="L286" s="42">
        <v>18</v>
      </c>
      <c r="M286" s="45">
        <v>42</v>
      </c>
      <c r="N286" s="49"/>
      <c r="O286" s="27"/>
      <c r="P286" s="141"/>
      <c r="Q286" s="136">
        <f t="shared" si="108"/>
        <v>-11</v>
      </c>
      <c r="R286" s="137">
        <f t="shared" si="108"/>
        <v>8</v>
      </c>
      <c r="S286" s="222">
        <f t="shared" si="108"/>
        <v>-19</v>
      </c>
    </row>
    <row r="287" spans="1:19" ht="14.1" customHeight="1" x14ac:dyDescent="0.15">
      <c r="A287" s="264">
        <v>3</v>
      </c>
      <c r="B287" s="68" t="s">
        <v>43</v>
      </c>
      <c r="C287" s="67" t="s">
        <v>180</v>
      </c>
      <c r="D287" s="48"/>
      <c r="E287" s="43">
        <f>SUM(F287:G287)</f>
        <v>68</v>
      </c>
      <c r="F287" s="15">
        <v>24</v>
      </c>
      <c r="G287" s="20">
        <v>44</v>
      </c>
      <c r="H287" s="47"/>
      <c r="I287" s="18"/>
      <c r="J287" s="48"/>
      <c r="K287" s="43">
        <f>SUM(L287:M287)</f>
        <v>57</v>
      </c>
      <c r="L287" s="15">
        <v>13</v>
      </c>
      <c r="M287" s="20">
        <v>44</v>
      </c>
      <c r="N287" s="47"/>
      <c r="O287" s="18"/>
      <c r="P287" s="142"/>
      <c r="Q287" s="161">
        <f t="shared" si="108"/>
        <v>11</v>
      </c>
      <c r="R287" s="162">
        <f t="shared" si="108"/>
        <v>11</v>
      </c>
      <c r="S287" s="231">
        <f t="shared" si="108"/>
        <v>0</v>
      </c>
    </row>
    <row r="288" spans="1:19" ht="14.1" customHeight="1" x14ac:dyDescent="0.15">
      <c r="A288" s="263" t="s">
        <v>53</v>
      </c>
      <c r="B288" s="108" t="s">
        <v>43</v>
      </c>
      <c r="C288" s="109" t="s">
        <v>54</v>
      </c>
      <c r="D288" s="110">
        <f>SUM(D285:D287)</f>
        <v>136</v>
      </c>
      <c r="E288" s="111">
        <f>F288+G288</f>
        <v>466</v>
      </c>
      <c r="F288" s="112">
        <f>SUM(F285:F287)</f>
        <v>210</v>
      </c>
      <c r="G288" s="113">
        <f>SUM(G285:G287)</f>
        <v>256</v>
      </c>
      <c r="H288" s="114">
        <f>E288/D288</f>
        <v>3.4264705882352939</v>
      </c>
      <c r="I288" s="191">
        <f t="shared" si="106"/>
        <v>0.45064377682403434</v>
      </c>
      <c r="J288" s="110">
        <f>SUM(J285:J287)</f>
        <v>133</v>
      </c>
      <c r="K288" s="111">
        <f>L288+M288</f>
        <v>501</v>
      </c>
      <c r="L288" s="112">
        <f>SUM(L285:L287)</f>
        <v>201</v>
      </c>
      <c r="M288" s="113">
        <f>SUM(M285:M287)</f>
        <v>300</v>
      </c>
      <c r="N288" s="114">
        <f>K288/J288</f>
        <v>3.7669172932330826</v>
      </c>
      <c r="O288" s="191">
        <f t="shared" si="107"/>
        <v>0.40119760479041916</v>
      </c>
      <c r="P288" s="163">
        <f>D288-J288</f>
        <v>3</v>
      </c>
      <c r="Q288" s="164">
        <f t="shared" si="108"/>
        <v>-35</v>
      </c>
      <c r="R288" s="165">
        <f t="shared" si="108"/>
        <v>9</v>
      </c>
      <c r="S288" s="232">
        <f t="shared" si="108"/>
        <v>-44</v>
      </c>
    </row>
    <row r="289" spans="1:19" ht="14.1" customHeight="1" x14ac:dyDescent="0.15">
      <c r="A289" s="267">
        <v>3</v>
      </c>
      <c r="B289" s="24" t="s">
        <v>178</v>
      </c>
      <c r="C289" s="23" t="s">
        <v>179</v>
      </c>
      <c r="D289" s="56">
        <v>343</v>
      </c>
      <c r="E289" s="34">
        <f>SUM(F289:G289)</f>
        <v>215</v>
      </c>
      <c r="F289" s="33">
        <v>51</v>
      </c>
      <c r="G289" s="36">
        <v>164</v>
      </c>
      <c r="H289" s="54"/>
      <c r="I289" s="41"/>
      <c r="J289" s="56">
        <v>350</v>
      </c>
      <c r="K289" s="34">
        <f>SUM(L289:M289)</f>
        <v>261</v>
      </c>
      <c r="L289" s="33">
        <v>43</v>
      </c>
      <c r="M289" s="36">
        <v>218</v>
      </c>
      <c r="N289" s="54"/>
      <c r="O289" s="41"/>
      <c r="P289" s="138"/>
      <c r="Q289" s="132">
        <f t="shared" si="108"/>
        <v>-46</v>
      </c>
      <c r="R289" s="133">
        <f t="shared" si="108"/>
        <v>8</v>
      </c>
      <c r="S289" s="220">
        <f t="shared" si="108"/>
        <v>-54</v>
      </c>
    </row>
    <row r="290" spans="1:19" ht="14.1" customHeight="1" x14ac:dyDescent="0.15">
      <c r="A290" s="268">
        <v>3</v>
      </c>
      <c r="B290" s="40" t="s">
        <v>178</v>
      </c>
      <c r="C290" s="39" t="s">
        <v>158</v>
      </c>
      <c r="D290" s="50"/>
      <c r="E290" s="34">
        <f>SUM(F290:G290)</f>
        <v>268</v>
      </c>
      <c r="F290" s="25">
        <v>47</v>
      </c>
      <c r="G290" s="29">
        <v>221</v>
      </c>
      <c r="H290" s="49"/>
      <c r="I290" s="27"/>
      <c r="J290" s="50"/>
      <c r="K290" s="34">
        <f>SUM(L290:M290)</f>
        <v>306</v>
      </c>
      <c r="L290" s="25">
        <v>51</v>
      </c>
      <c r="M290" s="29">
        <v>255</v>
      </c>
      <c r="N290" s="49"/>
      <c r="O290" s="27"/>
      <c r="P290" s="141"/>
      <c r="Q290" s="134">
        <f t="shared" si="108"/>
        <v>-38</v>
      </c>
      <c r="R290" s="135">
        <f t="shared" si="108"/>
        <v>-4</v>
      </c>
      <c r="S290" s="221">
        <f t="shared" si="108"/>
        <v>-34</v>
      </c>
    </row>
    <row r="291" spans="1:19" ht="14.1" customHeight="1" x14ac:dyDescent="0.15">
      <c r="A291" s="264">
        <v>3</v>
      </c>
      <c r="B291" s="32" t="s">
        <v>178</v>
      </c>
      <c r="C291" s="31" t="s">
        <v>77</v>
      </c>
      <c r="D291" s="48"/>
      <c r="E291" s="34">
        <f>SUM(F291:G291)</f>
        <v>508</v>
      </c>
      <c r="F291" s="42">
        <v>184</v>
      </c>
      <c r="G291" s="45">
        <v>324</v>
      </c>
      <c r="H291" s="47"/>
      <c r="I291" s="18"/>
      <c r="J291" s="48"/>
      <c r="K291" s="34">
        <f>SUM(L291:M291)</f>
        <v>493</v>
      </c>
      <c r="L291" s="42">
        <v>154</v>
      </c>
      <c r="M291" s="45">
        <v>339</v>
      </c>
      <c r="N291" s="47"/>
      <c r="O291" s="18"/>
      <c r="P291" s="142"/>
      <c r="Q291" s="136">
        <f t="shared" si="108"/>
        <v>15</v>
      </c>
      <c r="R291" s="137">
        <f t="shared" si="108"/>
        <v>30</v>
      </c>
      <c r="S291" s="222">
        <f t="shared" si="108"/>
        <v>-15</v>
      </c>
    </row>
    <row r="292" spans="1:19" ht="14.1" customHeight="1" x14ac:dyDescent="0.15">
      <c r="A292" s="263" t="s">
        <v>53</v>
      </c>
      <c r="B292" s="108" t="s">
        <v>20</v>
      </c>
      <c r="C292" s="109" t="s">
        <v>54</v>
      </c>
      <c r="D292" s="110">
        <f>SUM(D289:D291)</f>
        <v>343</v>
      </c>
      <c r="E292" s="111">
        <f>F292+G292</f>
        <v>991</v>
      </c>
      <c r="F292" s="112">
        <f>SUM(F289:F291)</f>
        <v>282</v>
      </c>
      <c r="G292" s="113">
        <f>SUM(G289:G291)</f>
        <v>709</v>
      </c>
      <c r="H292" s="114">
        <f>E292/D292</f>
        <v>2.889212827988338</v>
      </c>
      <c r="I292" s="191">
        <f t="shared" si="106"/>
        <v>0.28456104944500504</v>
      </c>
      <c r="J292" s="110">
        <f>SUM(J289:J291)</f>
        <v>350</v>
      </c>
      <c r="K292" s="111">
        <f>L292+M292</f>
        <v>1060</v>
      </c>
      <c r="L292" s="112">
        <f>SUM(L289:L291)</f>
        <v>248</v>
      </c>
      <c r="M292" s="113">
        <f>SUM(M289:M291)</f>
        <v>812</v>
      </c>
      <c r="N292" s="114">
        <f>K292/J292</f>
        <v>3.0285714285714285</v>
      </c>
      <c r="O292" s="191">
        <f t="shared" si="107"/>
        <v>0.2339622641509434</v>
      </c>
      <c r="P292" s="163">
        <f>D292-J292</f>
        <v>-7</v>
      </c>
      <c r="Q292" s="164">
        <f t="shared" si="108"/>
        <v>-69</v>
      </c>
      <c r="R292" s="165">
        <f t="shared" si="108"/>
        <v>34</v>
      </c>
      <c r="S292" s="232">
        <f t="shared" si="108"/>
        <v>-103</v>
      </c>
    </row>
    <row r="293" spans="1:19" ht="14.1" customHeight="1" x14ac:dyDescent="0.15">
      <c r="A293" s="267">
        <v>3</v>
      </c>
      <c r="B293" s="24" t="s">
        <v>42</v>
      </c>
      <c r="C293" s="64" t="s">
        <v>437</v>
      </c>
      <c r="D293" s="50">
        <v>280</v>
      </c>
      <c r="E293" s="66">
        <f>SUM(F293:G293)</f>
        <v>556</v>
      </c>
      <c r="F293" s="65">
        <v>294</v>
      </c>
      <c r="G293" s="38">
        <v>262</v>
      </c>
      <c r="H293" s="49"/>
      <c r="I293" s="27"/>
      <c r="J293" s="56">
        <v>280</v>
      </c>
      <c r="K293" s="66">
        <f>SUM(L293:M293)</f>
        <v>584</v>
      </c>
      <c r="L293" s="65">
        <v>272</v>
      </c>
      <c r="M293" s="38">
        <v>312</v>
      </c>
      <c r="N293" s="54"/>
      <c r="O293" s="27"/>
      <c r="P293" s="141"/>
      <c r="Q293" s="139"/>
      <c r="R293" s="140"/>
      <c r="S293" s="223"/>
    </row>
    <row r="294" spans="1:19" ht="14.1" customHeight="1" x14ac:dyDescent="0.15">
      <c r="A294" s="267">
        <v>3</v>
      </c>
      <c r="B294" s="24" t="s">
        <v>42</v>
      </c>
      <c r="C294" s="23" t="s">
        <v>176</v>
      </c>
      <c r="D294" s="50"/>
      <c r="E294" s="58"/>
      <c r="F294" s="57"/>
      <c r="G294" s="26"/>
      <c r="H294" s="49"/>
      <c r="I294" s="27"/>
      <c r="J294" s="50"/>
      <c r="K294" s="58"/>
      <c r="L294" s="57"/>
      <c r="M294" s="26"/>
      <c r="N294" s="49"/>
      <c r="O294" s="27"/>
      <c r="P294" s="141"/>
      <c r="Q294" s="139"/>
      <c r="R294" s="140"/>
      <c r="S294" s="223"/>
    </row>
    <row r="295" spans="1:19" ht="14.1" customHeight="1" x14ac:dyDescent="0.15">
      <c r="A295" s="268">
        <v>3</v>
      </c>
      <c r="B295" s="24" t="s">
        <v>42</v>
      </c>
      <c r="C295" s="39" t="s">
        <v>174</v>
      </c>
      <c r="D295" s="50"/>
      <c r="E295" s="58"/>
      <c r="F295" s="57"/>
      <c r="G295" s="26"/>
      <c r="H295" s="49"/>
      <c r="I295" s="27"/>
      <c r="J295" s="50"/>
      <c r="K295" s="58"/>
      <c r="L295" s="57"/>
      <c r="M295" s="26"/>
      <c r="N295" s="49"/>
      <c r="O295" s="27"/>
      <c r="P295" s="141"/>
      <c r="Q295" s="139"/>
      <c r="R295" s="140"/>
      <c r="S295" s="223"/>
    </row>
    <row r="296" spans="1:19" ht="14.1" customHeight="1" x14ac:dyDescent="0.15">
      <c r="A296" s="264">
        <v>3</v>
      </c>
      <c r="B296" s="24" t="s">
        <v>42</v>
      </c>
      <c r="C296" s="31" t="s">
        <v>173</v>
      </c>
      <c r="D296" s="37"/>
      <c r="E296" s="62"/>
      <c r="F296" s="61"/>
      <c r="G296" s="17"/>
      <c r="H296" s="35"/>
      <c r="I296" s="74"/>
      <c r="J296" s="50"/>
      <c r="K296" s="58"/>
      <c r="L296" s="57"/>
      <c r="M296" s="26"/>
      <c r="N296" s="49"/>
      <c r="O296" s="27"/>
      <c r="P296" s="141"/>
      <c r="Q296" s="139"/>
      <c r="R296" s="140"/>
      <c r="S296" s="223"/>
    </row>
    <row r="297" spans="1:19" ht="14.1" customHeight="1" x14ac:dyDescent="0.15">
      <c r="A297" s="263" t="s">
        <v>53</v>
      </c>
      <c r="B297" s="108" t="s">
        <v>42</v>
      </c>
      <c r="C297" s="109" t="s">
        <v>54</v>
      </c>
      <c r="D297" s="110">
        <f>SUM(D293:D296)</f>
        <v>280</v>
      </c>
      <c r="E297" s="111">
        <f>F297+G297</f>
        <v>556</v>
      </c>
      <c r="F297" s="112">
        <f>SUM(F293:F296)</f>
        <v>294</v>
      </c>
      <c r="G297" s="113">
        <f>SUM(G293:G296)</f>
        <v>262</v>
      </c>
      <c r="H297" s="114">
        <f>E297/D297</f>
        <v>1.9857142857142858</v>
      </c>
      <c r="I297" s="191">
        <f t="shared" si="106"/>
        <v>0.52877697841726623</v>
      </c>
      <c r="J297" s="110">
        <f>SUM(J293:J296)</f>
        <v>280</v>
      </c>
      <c r="K297" s="111">
        <f>L297+M297</f>
        <v>584</v>
      </c>
      <c r="L297" s="112">
        <f>SUM(L293:L296)</f>
        <v>272</v>
      </c>
      <c r="M297" s="113">
        <f>SUM(M293:M296)</f>
        <v>312</v>
      </c>
      <c r="N297" s="114">
        <f>K297/J297</f>
        <v>2.0857142857142859</v>
      </c>
      <c r="O297" s="191">
        <f t="shared" si="107"/>
        <v>0.46575342465753422</v>
      </c>
      <c r="P297" s="163">
        <f>D297-J297</f>
        <v>0</v>
      </c>
      <c r="Q297" s="164">
        <f>E297-K297</f>
        <v>-28</v>
      </c>
      <c r="R297" s="165">
        <f>F297-L297</f>
        <v>22</v>
      </c>
      <c r="S297" s="232">
        <f>G297-M297</f>
        <v>-50</v>
      </c>
    </row>
    <row r="298" spans="1:19" ht="14.1" customHeight="1" x14ac:dyDescent="0.15">
      <c r="A298" s="267">
        <v>3</v>
      </c>
      <c r="B298" s="71" t="s">
        <v>172</v>
      </c>
      <c r="C298" s="70" t="s">
        <v>115</v>
      </c>
      <c r="D298" s="56">
        <v>193</v>
      </c>
      <c r="E298" s="53">
        <f>SUM(F298:G298)</f>
        <v>129</v>
      </c>
      <c r="F298" s="52">
        <v>35</v>
      </c>
      <c r="G298" s="55">
        <v>94</v>
      </c>
      <c r="H298" s="54"/>
      <c r="I298" s="41"/>
      <c r="J298" s="56">
        <v>198</v>
      </c>
      <c r="K298" s="53">
        <f>SUM(L298:M298)</f>
        <v>138</v>
      </c>
      <c r="L298" s="52">
        <v>30</v>
      </c>
      <c r="M298" s="55">
        <v>108</v>
      </c>
      <c r="N298" s="54"/>
      <c r="O298" s="41"/>
      <c r="P298" s="138"/>
      <c r="Q298" s="159">
        <f t="shared" ref="Q298:Q318" si="109">E298-K298</f>
        <v>-9</v>
      </c>
      <c r="R298" s="160">
        <f t="shared" ref="R298:R318" si="110">F298-L298</f>
        <v>5</v>
      </c>
      <c r="S298" s="230">
        <f t="shared" ref="S298:S318" si="111">G298-M298</f>
        <v>-14</v>
      </c>
    </row>
    <row r="299" spans="1:19" ht="14.1" customHeight="1" x14ac:dyDescent="0.15">
      <c r="A299" s="267">
        <v>3</v>
      </c>
      <c r="B299" s="24" t="s">
        <v>172</v>
      </c>
      <c r="C299" s="23" t="s">
        <v>71</v>
      </c>
      <c r="D299" s="50"/>
      <c r="E299" s="21">
        <f>SUM(F299:G299)</f>
        <v>121</v>
      </c>
      <c r="F299" s="25">
        <v>33</v>
      </c>
      <c r="G299" s="29">
        <v>88</v>
      </c>
      <c r="H299" s="49"/>
      <c r="I299" s="27"/>
      <c r="J299" s="50"/>
      <c r="K299" s="21">
        <f>SUM(L299:M299)</f>
        <v>162</v>
      </c>
      <c r="L299" s="25">
        <v>40</v>
      </c>
      <c r="M299" s="29">
        <v>122</v>
      </c>
      <c r="N299" s="49"/>
      <c r="O299" s="27"/>
      <c r="P299" s="141"/>
      <c r="Q299" s="134">
        <f t="shared" si="109"/>
        <v>-41</v>
      </c>
      <c r="R299" s="135">
        <f t="shared" si="110"/>
        <v>-7</v>
      </c>
      <c r="S299" s="221">
        <f t="shared" si="111"/>
        <v>-34</v>
      </c>
    </row>
    <row r="300" spans="1:19" ht="14.1" customHeight="1" x14ac:dyDescent="0.15">
      <c r="A300" s="264">
        <v>3</v>
      </c>
      <c r="B300" s="32" t="s">
        <v>172</v>
      </c>
      <c r="C300" s="31" t="s">
        <v>85</v>
      </c>
      <c r="D300" s="48"/>
      <c r="E300" s="16">
        <f>SUM(F300:G300)</f>
        <v>111</v>
      </c>
      <c r="F300" s="15">
        <v>28</v>
      </c>
      <c r="G300" s="20">
        <v>83</v>
      </c>
      <c r="H300" s="47"/>
      <c r="I300" s="18"/>
      <c r="J300" s="48"/>
      <c r="K300" s="16">
        <f>SUM(L300:M300)</f>
        <v>109</v>
      </c>
      <c r="L300" s="15">
        <v>28</v>
      </c>
      <c r="M300" s="20">
        <v>81</v>
      </c>
      <c r="N300" s="47"/>
      <c r="O300" s="18"/>
      <c r="P300" s="142"/>
      <c r="Q300" s="161">
        <f t="shared" si="109"/>
        <v>2</v>
      </c>
      <c r="R300" s="162">
        <f t="shared" si="110"/>
        <v>0</v>
      </c>
      <c r="S300" s="231">
        <f t="shared" si="111"/>
        <v>2</v>
      </c>
    </row>
    <row r="301" spans="1:19" ht="14.1" customHeight="1" x14ac:dyDescent="0.15">
      <c r="A301" s="263" t="s">
        <v>53</v>
      </c>
      <c r="B301" s="108" t="s">
        <v>21</v>
      </c>
      <c r="C301" s="109" t="s">
        <v>54</v>
      </c>
      <c r="D301" s="110">
        <f>SUM(D298:D300)</f>
        <v>193</v>
      </c>
      <c r="E301" s="111">
        <f>F301+G301</f>
        <v>361</v>
      </c>
      <c r="F301" s="112">
        <f>SUM(F298:F300)</f>
        <v>96</v>
      </c>
      <c r="G301" s="113">
        <f>SUM(G298:G300)</f>
        <v>265</v>
      </c>
      <c r="H301" s="114">
        <f>E301/D301</f>
        <v>1.8704663212435233</v>
      </c>
      <c r="I301" s="191">
        <f t="shared" si="106"/>
        <v>0.26592797783933519</v>
      </c>
      <c r="J301" s="110">
        <f>SUM(J298:J300)</f>
        <v>198</v>
      </c>
      <c r="K301" s="111">
        <f>L301+M301</f>
        <v>409</v>
      </c>
      <c r="L301" s="112">
        <f>SUM(L298:L300)</f>
        <v>98</v>
      </c>
      <c r="M301" s="113">
        <f>SUM(M298:M300)</f>
        <v>311</v>
      </c>
      <c r="N301" s="114">
        <f>K301/J301</f>
        <v>2.0656565656565657</v>
      </c>
      <c r="O301" s="191">
        <f t="shared" si="107"/>
        <v>0.23960880195599021</v>
      </c>
      <c r="P301" s="163">
        <f>D301-J301</f>
        <v>-5</v>
      </c>
      <c r="Q301" s="164">
        <f t="shared" si="109"/>
        <v>-48</v>
      </c>
      <c r="R301" s="165">
        <f t="shared" si="110"/>
        <v>-2</v>
      </c>
      <c r="S301" s="232">
        <f t="shared" si="111"/>
        <v>-46</v>
      </c>
    </row>
    <row r="302" spans="1:19" ht="14.1" customHeight="1" x14ac:dyDescent="0.15">
      <c r="A302" s="264">
        <v>3</v>
      </c>
      <c r="B302" s="24" t="s">
        <v>169</v>
      </c>
      <c r="C302" s="23" t="s">
        <v>171</v>
      </c>
      <c r="D302" s="56">
        <v>440</v>
      </c>
      <c r="E302" s="34">
        <f>SUM(F302:G302)</f>
        <v>969</v>
      </c>
      <c r="F302" s="33">
        <v>298</v>
      </c>
      <c r="G302" s="36">
        <v>671</v>
      </c>
      <c r="H302" s="54"/>
      <c r="I302" s="27"/>
      <c r="J302" s="56">
        <v>440</v>
      </c>
      <c r="K302" s="34">
        <f>SUM(L302:M302)</f>
        <v>991</v>
      </c>
      <c r="L302" s="33">
        <v>219</v>
      </c>
      <c r="M302" s="36">
        <v>772</v>
      </c>
      <c r="N302" s="54"/>
      <c r="O302" s="27"/>
      <c r="P302" s="138"/>
      <c r="Q302" s="159">
        <f t="shared" si="109"/>
        <v>-22</v>
      </c>
      <c r="R302" s="160">
        <f t="shared" si="110"/>
        <v>79</v>
      </c>
      <c r="S302" s="230">
        <f t="shared" si="111"/>
        <v>-101</v>
      </c>
    </row>
    <row r="303" spans="1:19" ht="14.1" customHeight="1" x14ac:dyDescent="0.15">
      <c r="A303" s="264">
        <v>3</v>
      </c>
      <c r="B303" s="40" t="s">
        <v>169</v>
      </c>
      <c r="C303" s="23" t="s">
        <v>170</v>
      </c>
      <c r="D303" s="50"/>
      <c r="E303" s="34">
        <f>SUM(F303:G303)</f>
        <v>570</v>
      </c>
      <c r="F303" s="33">
        <v>189</v>
      </c>
      <c r="G303" s="36">
        <v>381</v>
      </c>
      <c r="H303" s="49"/>
      <c r="I303" s="27"/>
      <c r="J303" s="50"/>
      <c r="K303" s="34">
        <f>SUM(L303:M303)</f>
        <v>420</v>
      </c>
      <c r="L303" s="33">
        <v>112</v>
      </c>
      <c r="M303" s="36">
        <v>308</v>
      </c>
      <c r="N303" s="49"/>
      <c r="O303" s="27"/>
      <c r="P303" s="141"/>
      <c r="Q303" s="134">
        <f t="shared" si="109"/>
        <v>150</v>
      </c>
      <c r="R303" s="135">
        <f t="shared" si="110"/>
        <v>77</v>
      </c>
      <c r="S303" s="221">
        <f t="shared" si="111"/>
        <v>73</v>
      </c>
    </row>
    <row r="304" spans="1:19" ht="14.1" customHeight="1" x14ac:dyDescent="0.15">
      <c r="A304" s="268">
        <v>3</v>
      </c>
      <c r="B304" s="40" t="s">
        <v>169</v>
      </c>
      <c r="C304" s="39" t="s">
        <v>168</v>
      </c>
      <c r="D304" s="50"/>
      <c r="E304" s="34">
        <f>SUM(F304:G304)</f>
        <v>155</v>
      </c>
      <c r="F304" s="25">
        <v>31</v>
      </c>
      <c r="G304" s="29">
        <v>124</v>
      </c>
      <c r="H304" s="49"/>
      <c r="I304" s="27"/>
      <c r="J304" s="50"/>
      <c r="K304" s="34">
        <f>SUM(L304:M304)</f>
        <v>176</v>
      </c>
      <c r="L304" s="25">
        <v>36</v>
      </c>
      <c r="M304" s="29">
        <v>140</v>
      </c>
      <c r="N304" s="49"/>
      <c r="O304" s="27"/>
      <c r="P304" s="141"/>
      <c r="Q304" s="134">
        <f t="shared" si="109"/>
        <v>-21</v>
      </c>
      <c r="R304" s="135">
        <f t="shared" si="110"/>
        <v>-5</v>
      </c>
      <c r="S304" s="221">
        <f t="shared" si="111"/>
        <v>-16</v>
      </c>
    </row>
    <row r="305" spans="1:19" ht="14.1" customHeight="1" x14ac:dyDescent="0.15">
      <c r="A305" s="263" t="s">
        <v>53</v>
      </c>
      <c r="B305" s="108" t="s">
        <v>22</v>
      </c>
      <c r="C305" s="109" t="s">
        <v>54</v>
      </c>
      <c r="D305" s="110">
        <f>SUM(D302:D304)</f>
        <v>440</v>
      </c>
      <c r="E305" s="111">
        <f>F305+G305</f>
        <v>1694</v>
      </c>
      <c r="F305" s="112">
        <f>SUM(F302:F304)</f>
        <v>518</v>
      </c>
      <c r="G305" s="113">
        <f>SUM(G302:G304)</f>
        <v>1176</v>
      </c>
      <c r="H305" s="114">
        <f>E305/D305</f>
        <v>3.85</v>
      </c>
      <c r="I305" s="191">
        <f t="shared" si="106"/>
        <v>0.30578512396694213</v>
      </c>
      <c r="J305" s="110">
        <f>SUM(J302:J304)</f>
        <v>440</v>
      </c>
      <c r="K305" s="111">
        <f>L305+M305</f>
        <v>1587</v>
      </c>
      <c r="L305" s="112">
        <f>SUM(L302:L304)</f>
        <v>367</v>
      </c>
      <c r="M305" s="113">
        <f>SUM(M302:M304)</f>
        <v>1220</v>
      </c>
      <c r="N305" s="114">
        <f>K305/J305</f>
        <v>3.6068181818181819</v>
      </c>
      <c r="O305" s="191">
        <f t="shared" si="107"/>
        <v>0.23125393824826718</v>
      </c>
      <c r="P305" s="163">
        <f>D305-J305</f>
        <v>0</v>
      </c>
      <c r="Q305" s="164">
        <f t="shared" si="109"/>
        <v>107</v>
      </c>
      <c r="R305" s="165">
        <f t="shared" si="110"/>
        <v>151</v>
      </c>
      <c r="S305" s="232">
        <f t="shared" si="111"/>
        <v>-44</v>
      </c>
    </row>
    <row r="306" spans="1:19" ht="14.1" customHeight="1" x14ac:dyDescent="0.15">
      <c r="A306" s="264">
        <v>3</v>
      </c>
      <c r="B306" s="71" t="s">
        <v>164</v>
      </c>
      <c r="C306" s="179" t="s">
        <v>165</v>
      </c>
      <c r="D306" s="56">
        <v>175</v>
      </c>
      <c r="E306" s="53">
        <f>SUM(F306:G306)</f>
        <v>197</v>
      </c>
      <c r="F306" s="52">
        <v>43</v>
      </c>
      <c r="G306" s="55">
        <v>154</v>
      </c>
      <c r="H306" s="54"/>
      <c r="I306" s="41"/>
      <c r="J306" s="56">
        <v>175</v>
      </c>
      <c r="K306" s="53">
        <f>SUM(L306:M306)</f>
        <v>159</v>
      </c>
      <c r="L306" s="52">
        <v>18</v>
      </c>
      <c r="M306" s="55">
        <v>141</v>
      </c>
      <c r="N306" s="54"/>
      <c r="O306" s="41"/>
      <c r="P306" s="138"/>
      <c r="Q306" s="159">
        <f t="shared" ref="Q306:S307" si="112">E306-K306</f>
        <v>38</v>
      </c>
      <c r="R306" s="160">
        <f t="shared" si="112"/>
        <v>25</v>
      </c>
      <c r="S306" s="230">
        <f t="shared" si="112"/>
        <v>13</v>
      </c>
    </row>
    <row r="307" spans="1:19" ht="14.1" customHeight="1" x14ac:dyDescent="0.15">
      <c r="A307" s="262">
        <v>3</v>
      </c>
      <c r="B307" s="40" t="s">
        <v>164</v>
      </c>
      <c r="C307" s="175" t="s">
        <v>166</v>
      </c>
      <c r="D307" s="50"/>
      <c r="E307" s="21">
        <f>SUM(F307:G307)</f>
        <v>219</v>
      </c>
      <c r="F307" s="25">
        <v>68</v>
      </c>
      <c r="G307" s="29">
        <v>151</v>
      </c>
      <c r="H307" s="49"/>
      <c r="I307" s="27"/>
      <c r="J307" s="50"/>
      <c r="K307" s="21">
        <f>SUM(L307:M307)</f>
        <v>169</v>
      </c>
      <c r="L307" s="25">
        <v>40</v>
      </c>
      <c r="M307" s="29">
        <v>129</v>
      </c>
      <c r="N307" s="49"/>
      <c r="O307" s="27"/>
      <c r="P307" s="141"/>
      <c r="Q307" s="134">
        <f t="shared" si="112"/>
        <v>50</v>
      </c>
      <c r="R307" s="135">
        <f t="shared" si="112"/>
        <v>28</v>
      </c>
      <c r="S307" s="221">
        <f t="shared" si="112"/>
        <v>22</v>
      </c>
    </row>
    <row r="308" spans="1:19" ht="14.1" customHeight="1" x14ac:dyDescent="0.15">
      <c r="A308" s="267">
        <v>3</v>
      </c>
      <c r="B308" s="68" t="s">
        <v>164</v>
      </c>
      <c r="C308" s="200" t="s">
        <v>167</v>
      </c>
      <c r="D308" s="48"/>
      <c r="E308" s="16">
        <f>SUM(F308:G308)</f>
        <v>95</v>
      </c>
      <c r="F308" s="15">
        <v>37</v>
      </c>
      <c r="G308" s="20">
        <v>58</v>
      </c>
      <c r="H308" s="47"/>
      <c r="I308" s="18"/>
      <c r="J308" s="48"/>
      <c r="K308" s="16">
        <f>SUM(L308:M308)</f>
        <v>83</v>
      </c>
      <c r="L308" s="15">
        <v>25</v>
      </c>
      <c r="M308" s="20">
        <v>58</v>
      </c>
      <c r="N308" s="47"/>
      <c r="O308" s="18"/>
      <c r="P308" s="142"/>
      <c r="Q308" s="161">
        <f t="shared" si="109"/>
        <v>12</v>
      </c>
      <c r="R308" s="162">
        <f t="shared" si="110"/>
        <v>12</v>
      </c>
      <c r="S308" s="231">
        <f t="shared" si="111"/>
        <v>0</v>
      </c>
    </row>
    <row r="309" spans="1:19" ht="14.1" customHeight="1" x14ac:dyDescent="0.15">
      <c r="A309" s="263" t="s">
        <v>53</v>
      </c>
      <c r="B309" s="108" t="s">
        <v>164</v>
      </c>
      <c r="C309" s="109" t="s">
        <v>54</v>
      </c>
      <c r="D309" s="110">
        <f>SUM(D306:D308)</f>
        <v>175</v>
      </c>
      <c r="E309" s="111">
        <f>F309+G309</f>
        <v>511</v>
      </c>
      <c r="F309" s="112">
        <f t="shared" ref="F309:G309" si="113">SUM(F306:F308)</f>
        <v>148</v>
      </c>
      <c r="G309" s="113">
        <f t="shared" si="113"/>
        <v>363</v>
      </c>
      <c r="H309" s="114">
        <f t="shared" ref="H309:H318" si="114">E309/D309</f>
        <v>2.92</v>
      </c>
      <c r="I309" s="191">
        <f t="shared" si="106"/>
        <v>0.28962818003913893</v>
      </c>
      <c r="J309" s="110">
        <f>SUM(J306:J308)</f>
        <v>175</v>
      </c>
      <c r="K309" s="111">
        <f>L309+M309</f>
        <v>411</v>
      </c>
      <c r="L309" s="112">
        <f t="shared" ref="L309:M309" si="115">SUM(L306:L308)</f>
        <v>83</v>
      </c>
      <c r="M309" s="113">
        <f t="shared" si="115"/>
        <v>328</v>
      </c>
      <c r="N309" s="114">
        <f t="shared" ref="N309:N318" si="116">K309/J309</f>
        <v>2.3485714285714288</v>
      </c>
      <c r="O309" s="191">
        <f t="shared" si="107"/>
        <v>0.20194647201946472</v>
      </c>
      <c r="P309" s="163">
        <f>D309-J309</f>
        <v>0</v>
      </c>
      <c r="Q309" s="164">
        <f t="shared" si="109"/>
        <v>100</v>
      </c>
      <c r="R309" s="165">
        <f t="shared" si="110"/>
        <v>65</v>
      </c>
      <c r="S309" s="232">
        <f t="shared" si="111"/>
        <v>35</v>
      </c>
    </row>
    <row r="310" spans="1:19" ht="14.1" customHeight="1" x14ac:dyDescent="0.15">
      <c r="A310" s="267">
        <v>3</v>
      </c>
      <c r="B310" s="24" t="s">
        <v>162</v>
      </c>
      <c r="C310" s="23" t="s">
        <v>163</v>
      </c>
      <c r="D310" s="37">
        <v>40</v>
      </c>
      <c r="E310" s="34">
        <f>SUM(F310:G310)</f>
        <v>279</v>
      </c>
      <c r="F310" s="33">
        <v>48</v>
      </c>
      <c r="G310" s="36">
        <v>231</v>
      </c>
      <c r="H310" s="35">
        <f t="shared" si="114"/>
        <v>6.9749999999999996</v>
      </c>
      <c r="I310" s="41"/>
      <c r="J310" s="37">
        <v>40</v>
      </c>
      <c r="K310" s="34">
        <f>SUM(L310:M310)</f>
        <v>285</v>
      </c>
      <c r="L310" s="33">
        <v>45</v>
      </c>
      <c r="M310" s="36">
        <v>240</v>
      </c>
      <c r="N310" s="35">
        <f t="shared" si="116"/>
        <v>7.125</v>
      </c>
      <c r="O310" s="41"/>
      <c r="P310" s="138"/>
      <c r="Q310" s="132">
        <f t="shared" si="109"/>
        <v>-6</v>
      </c>
      <c r="R310" s="133">
        <f t="shared" si="110"/>
        <v>3</v>
      </c>
      <c r="S310" s="220">
        <f t="shared" si="111"/>
        <v>-9</v>
      </c>
    </row>
    <row r="311" spans="1:19" ht="14.1" customHeight="1" x14ac:dyDescent="0.15">
      <c r="A311" s="268">
        <v>3</v>
      </c>
      <c r="B311" s="40" t="s">
        <v>162</v>
      </c>
      <c r="C311" s="39" t="s">
        <v>71</v>
      </c>
      <c r="D311" s="30">
        <v>200</v>
      </c>
      <c r="E311" s="34">
        <f>SUM(F311:G311)</f>
        <v>592</v>
      </c>
      <c r="F311" s="25">
        <v>167</v>
      </c>
      <c r="G311" s="29">
        <v>425</v>
      </c>
      <c r="H311" s="28">
        <f t="shared" si="114"/>
        <v>2.96</v>
      </c>
      <c r="I311" s="27"/>
      <c r="J311" s="30">
        <v>160</v>
      </c>
      <c r="K311" s="34">
        <f>SUM(L311:M311)</f>
        <v>430</v>
      </c>
      <c r="L311" s="25">
        <v>94</v>
      </c>
      <c r="M311" s="29">
        <v>336</v>
      </c>
      <c r="N311" s="28">
        <f t="shared" si="116"/>
        <v>2.6875</v>
      </c>
      <c r="O311" s="27"/>
      <c r="P311" s="141"/>
      <c r="Q311" s="134">
        <f t="shared" si="109"/>
        <v>162</v>
      </c>
      <c r="R311" s="135">
        <f t="shared" si="110"/>
        <v>73</v>
      </c>
      <c r="S311" s="221">
        <f t="shared" si="111"/>
        <v>89</v>
      </c>
    </row>
    <row r="312" spans="1:19" ht="14.1" customHeight="1" x14ac:dyDescent="0.15">
      <c r="A312" s="264">
        <v>3</v>
      </c>
      <c r="B312" s="32" t="s">
        <v>162</v>
      </c>
      <c r="C312" s="63" t="s">
        <v>436</v>
      </c>
      <c r="D312" s="46">
        <v>240</v>
      </c>
      <c r="E312" s="34">
        <f>SUM(F312:G312)</f>
        <v>343</v>
      </c>
      <c r="F312" s="42">
        <v>219</v>
      </c>
      <c r="G312" s="45">
        <v>124</v>
      </c>
      <c r="H312" s="44">
        <f>E312/D312</f>
        <v>1.4291666666666667</v>
      </c>
      <c r="I312" s="27"/>
      <c r="J312" s="46">
        <v>200</v>
      </c>
      <c r="K312" s="34">
        <f>SUM(L312:M312)</f>
        <v>377</v>
      </c>
      <c r="L312" s="42">
        <v>206</v>
      </c>
      <c r="M312" s="45">
        <v>171</v>
      </c>
      <c r="N312" s="44">
        <f>K312/J312</f>
        <v>1.885</v>
      </c>
      <c r="O312" s="27"/>
      <c r="P312" s="141"/>
      <c r="Q312" s="136">
        <f>E312-K312</f>
        <v>-34</v>
      </c>
      <c r="R312" s="137">
        <f>F312-L312</f>
        <v>13</v>
      </c>
      <c r="S312" s="222">
        <f>G312-M312</f>
        <v>-47</v>
      </c>
    </row>
    <row r="313" spans="1:19" ht="14.1" customHeight="1" x14ac:dyDescent="0.15">
      <c r="A313" s="268">
        <v>3</v>
      </c>
      <c r="B313" s="40" t="s">
        <v>162</v>
      </c>
      <c r="C313" s="197" t="s">
        <v>435</v>
      </c>
      <c r="D313" s="30"/>
      <c r="E313" s="34"/>
      <c r="F313" s="25"/>
      <c r="G313" s="29"/>
      <c r="H313" s="28"/>
      <c r="I313" s="18"/>
      <c r="J313" s="30">
        <v>40</v>
      </c>
      <c r="K313" s="34">
        <f>SUM(L313:M313)</f>
        <v>42</v>
      </c>
      <c r="L313" s="25">
        <v>26</v>
      </c>
      <c r="M313" s="29">
        <v>16</v>
      </c>
      <c r="N313" s="28">
        <f t="shared" si="116"/>
        <v>1.05</v>
      </c>
      <c r="O313" s="18"/>
      <c r="P313" s="142"/>
      <c r="Q313" s="134">
        <f t="shared" si="109"/>
        <v>-42</v>
      </c>
      <c r="R313" s="135">
        <f t="shared" si="110"/>
        <v>-26</v>
      </c>
      <c r="S313" s="221">
        <f t="shared" si="111"/>
        <v>-16</v>
      </c>
    </row>
    <row r="314" spans="1:19" ht="14.1" customHeight="1" x14ac:dyDescent="0.15">
      <c r="A314" s="263" t="s">
        <v>53</v>
      </c>
      <c r="B314" s="108" t="s">
        <v>160</v>
      </c>
      <c r="C314" s="109" t="s">
        <v>54</v>
      </c>
      <c r="D314" s="110">
        <f>SUM(D310:D313)</f>
        <v>480</v>
      </c>
      <c r="E314" s="111">
        <f>F314+G314</f>
        <v>1214</v>
      </c>
      <c r="F314" s="112">
        <f>SUM(F310:F313)</f>
        <v>434</v>
      </c>
      <c r="G314" s="113">
        <f>SUM(G310:G313)</f>
        <v>780</v>
      </c>
      <c r="H314" s="114">
        <f t="shared" si="114"/>
        <v>2.5291666666666668</v>
      </c>
      <c r="I314" s="191">
        <f t="shared" si="106"/>
        <v>0.35749588138385502</v>
      </c>
      <c r="J314" s="110">
        <f>SUM(J310:J313)</f>
        <v>440</v>
      </c>
      <c r="K314" s="111">
        <f>L314+M314</f>
        <v>1134</v>
      </c>
      <c r="L314" s="112">
        <f>SUM(L310:L313)</f>
        <v>371</v>
      </c>
      <c r="M314" s="113">
        <f>SUM(M310:M313)</f>
        <v>763</v>
      </c>
      <c r="N314" s="114">
        <f t="shared" si="116"/>
        <v>2.5772727272727272</v>
      </c>
      <c r="O314" s="191">
        <f t="shared" si="107"/>
        <v>0.3271604938271605</v>
      </c>
      <c r="P314" s="163">
        <f>D314-J314</f>
        <v>40</v>
      </c>
      <c r="Q314" s="164">
        <f t="shared" si="109"/>
        <v>80</v>
      </c>
      <c r="R314" s="165">
        <f t="shared" si="110"/>
        <v>63</v>
      </c>
      <c r="S314" s="232">
        <f t="shared" si="111"/>
        <v>17</v>
      </c>
    </row>
    <row r="315" spans="1:19" ht="14.1" customHeight="1" x14ac:dyDescent="0.15">
      <c r="A315" s="268">
        <v>3</v>
      </c>
      <c r="B315" s="24" t="s">
        <v>157</v>
      </c>
      <c r="C315" s="23" t="s">
        <v>159</v>
      </c>
      <c r="D315" s="72">
        <v>40</v>
      </c>
      <c r="E315" s="34">
        <f>SUM(F315:G315)</f>
        <v>357</v>
      </c>
      <c r="F315" s="33">
        <v>32</v>
      </c>
      <c r="G315" s="36">
        <v>325</v>
      </c>
      <c r="H315" s="35">
        <f t="shared" si="114"/>
        <v>8.9250000000000007</v>
      </c>
      <c r="I315" s="41"/>
      <c r="J315" s="72">
        <v>40</v>
      </c>
      <c r="K315" s="34">
        <f>SUM(L315:M315)</f>
        <v>386</v>
      </c>
      <c r="L315" s="33">
        <v>31</v>
      </c>
      <c r="M315" s="36">
        <v>355</v>
      </c>
      <c r="N315" s="35">
        <f t="shared" si="116"/>
        <v>9.65</v>
      </c>
      <c r="O315" s="41"/>
      <c r="P315" s="138"/>
      <c r="Q315" s="132">
        <f t="shared" si="109"/>
        <v>-29</v>
      </c>
      <c r="R315" s="133">
        <f t="shared" si="110"/>
        <v>1</v>
      </c>
      <c r="S315" s="220">
        <f t="shared" si="111"/>
        <v>-30</v>
      </c>
    </row>
    <row r="316" spans="1:19" ht="14.1" customHeight="1" x14ac:dyDescent="0.15">
      <c r="A316" s="268">
        <v>3</v>
      </c>
      <c r="B316" s="40" t="s">
        <v>157</v>
      </c>
      <c r="C316" s="39" t="s">
        <v>158</v>
      </c>
      <c r="D316" s="30">
        <v>120</v>
      </c>
      <c r="E316" s="34">
        <f>SUM(F316:G316)</f>
        <v>533</v>
      </c>
      <c r="F316" s="25">
        <v>75</v>
      </c>
      <c r="G316" s="29">
        <v>458</v>
      </c>
      <c r="H316" s="28">
        <f t="shared" si="114"/>
        <v>4.4416666666666664</v>
      </c>
      <c r="I316" s="27"/>
      <c r="J316" s="30">
        <v>120</v>
      </c>
      <c r="K316" s="34">
        <f>SUM(L316:M316)</f>
        <v>600</v>
      </c>
      <c r="L316" s="25">
        <v>78</v>
      </c>
      <c r="M316" s="29">
        <v>522</v>
      </c>
      <c r="N316" s="28">
        <f t="shared" si="116"/>
        <v>5</v>
      </c>
      <c r="O316" s="27"/>
      <c r="P316" s="141"/>
      <c r="Q316" s="134">
        <f t="shared" si="109"/>
        <v>-67</v>
      </c>
      <c r="R316" s="135">
        <f t="shared" si="110"/>
        <v>-3</v>
      </c>
      <c r="S316" s="221">
        <f t="shared" si="111"/>
        <v>-64</v>
      </c>
    </row>
    <row r="317" spans="1:19" ht="14.1" customHeight="1" x14ac:dyDescent="0.15">
      <c r="A317" s="268">
        <v>3</v>
      </c>
      <c r="B317" s="40" t="s">
        <v>157</v>
      </c>
      <c r="C317" s="39" t="s">
        <v>77</v>
      </c>
      <c r="D317" s="30">
        <v>160</v>
      </c>
      <c r="E317" s="34">
        <f>SUM(F317:G317)</f>
        <v>506</v>
      </c>
      <c r="F317" s="25">
        <v>125</v>
      </c>
      <c r="G317" s="29">
        <v>381</v>
      </c>
      <c r="H317" s="28">
        <f t="shared" si="114"/>
        <v>3.1625000000000001</v>
      </c>
      <c r="I317" s="18"/>
      <c r="J317" s="30">
        <v>160</v>
      </c>
      <c r="K317" s="34">
        <f>SUM(L317:M317)</f>
        <v>500</v>
      </c>
      <c r="L317" s="25">
        <v>107</v>
      </c>
      <c r="M317" s="29">
        <v>393</v>
      </c>
      <c r="N317" s="28">
        <f t="shared" si="116"/>
        <v>3.125</v>
      </c>
      <c r="O317" s="18"/>
      <c r="P317" s="142"/>
      <c r="Q317" s="134">
        <f t="shared" si="109"/>
        <v>6</v>
      </c>
      <c r="R317" s="135">
        <f t="shared" si="110"/>
        <v>18</v>
      </c>
      <c r="S317" s="221">
        <f t="shared" si="111"/>
        <v>-12</v>
      </c>
    </row>
    <row r="318" spans="1:19" ht="14.1" customHeight="1" x14ac:dyDescent="0.15">
      <c r="A318" s="263" t="s">
        <v>53</v>
      </c>
      <c r="B318" s="108" t="s">
        <v>156</v>
      </c>
      <c r="C318" s="109" t="s">
        <v>54</v>
      </c>
      <c r="D318" s="110">
        <f>SUM(D315:D317)</f>
        <v>320</v>
      </c>
      <c r="E318" s="111">
        <f>F318+G318</f>
        <v>1396</v>
      </c>
      <c r="F318" s="112">
        <f>SUM(F315:F317)</f>
        <v>232</v>
      </c>
      <c r="G318" s="113">
        <f>SUM(G315:G317)</f>
        <v>1164</v>
      </c>
      <c r="H318" s="114">
        <f t="shared" si="114"/>
        <v>4.3624999999999998</v>
      </c>
      <c r="I318" s="191">
        <f t="shared" si="106"/>
        <v>0.166189111747851</v>
      </c>
      <c r="J318" s="110">
        <f>SUM(J315:J317)</f>
        <v>320</v>
      </c>
      <c r="K318" s="111">
        <f>L318+M318</f>
        <v>1486</v>
      </c>
      <c r="L318" s="112">
        <f>SUM(L315:L317)</f>
        <v>216</v>
      </c>
      <c r="M318" s="113">
        <f>SUM(M315:M317)</f>
        <v>1270</v>
      </c>
      <c r="N318" s="114">
        <f t="shared" si="116"/>
        <v>4.6437499999999998</v>
      </c>
      <c r="O318" s="191">
        <f t="shared" si="107"/>
        <v>0.14535666218034993</v>
      </c>
      <c r="P318" s="163">
        <f>D318-J318</f>
        <v>0</v>
      </c>
      <c r="Q318" s="164">
        <f t="shared" si="109"/>
        <v>-90</v>
      </c>
      <c r="R318" s="165">
        <f t="shared" si="110"/>
        <v>16</v>
      </c>
      <c r="S318" s="232">
        <f t="shared" si="111"/>
        <v>-106</v>
      </c>
    </row>
    <row r="319" spans="1:19" ht="14.1" customHeight="1" x14ac:dyDescent="0.15">
      <c r="A319" s="267">
        <v>3</v>
      </c>
      <c r="B319" s="24" t="s">
        <v>150</v>
      </c>
      <c r="C319" s="23" t="s">
        <v>71</v>
      </c>
      <c r="D319" s="56">
        <v>285</v>
      </c>
      <c r="E319" s="66">
        <f t="shared" ref="E319:E326" si="117">SUM(F319:G319)</f>
        <v>558</v>
      </c>
      <c r="F319" s="65">
        <v>178</v>
      </c>
      <c r="G319" s="38">
        <v>380</v>
      </c>
      <c r="H319" s="54"/>
      <c r="I319" s="41"/>
      <c r="J319" s="56">
        <v>275</v>
      </c>
      <c r="K319" s="66">
        <f>SUM(L319:M319)</f>
        <v>634</v>
      </c>
      <c r="L319" s="65">
        <v>189</v>
      </c>
      <c r="M319" s="38">
        <v>445</v>
      </c>
      <c r="N319" s="54"/>
      <c r="O319" s="41"/>
      <c r="P319" s="138"/>
      <c r="Q319" s="152">
        <f t="shared" ref="Q319" si="118">E319-K319</f>
        <v>-76</v>
      </c>
      <c r="R319" s="153">
        <f t="shared" ref="R319" si="119">F319-L319</f>
        <v>-11</v>
      </c>
      <c r="S319" s="227">
        <f t="shared" ref="S319" si="120">G319-M319</f>
        <v>-65</v>
      </c>
    </row>
    <row r="320" spans="1:19" ht="14.1" customHeight="1" x14ac:dyDescent="0.15">
      <c r="A320" s="268">
        <v>3</v>
      </c>
      <c r="B320" s="40" t="s">
        <v>150</v>
      </c>
      <c r="C320" s="39" t="s">
        <v>155</v>
      </c>
      <c r="D320" s="50"/>
      <c r="E320" s="58"/>
      <c r="F320" s="57"/>
      <c r="G320" s="26"/>
      <c r="H320" s="49"/>
      <c r="I320" s="27"/>
      <c r="J320" s="50"/>
      <c r="K320" s="58"/>
      <c r="L320" s="57"/>
      <c r="M320" s="26"/>
      <c r="N320" s="49"/>
      <c r="O320" s="27"/>
      <c r="P320" s="141"/>
      <c r="Q320" s="139"/>
      <c r="R320" s="140"/>
      <c r="S320" s="223"/>
    </row>
    <row r="321" spans="1:19" ht="14.1" customHeight="1" x14ac:dyDescent="0.15">
      <c r="A321" s="268">
        <v>3</v>
      </c>
      <c r="B321" s="40" t="s">
        <v>150</v>
      </c>
      <c r="C321" s="39" t="s">
        <v>154</v>
      </c>
      <c r="D321" s="50"/>
      <c r="E321" s="58"/>
      <c r="F321" s="57"/>
      <c r="G321" s="26"/>
      <c r="H321" s="49"/>
      <c r="I321" s="27"/>
      <c r="J321" s="50"/>
      <c r="K321" s="58"/>
      <c r="L321" s="57"/>
      <c r="M321" s="26"/>
      <c r="N321" s="49"/>
      <c r="O321" s="27"/>
      <c r="P321" s="141"/>
      <c r="Q321" s="139"/>
      <c r="R321" s="140"/>
      <c r="S321" s="223"/>
    </row>
    <row r="322" spans="1:19" ht="14.1" customHeight="1" x14ac:dyDescent="0.15">
      <c r="A322" s="268">
        <v>3</v>
      </c>
      <c r="B322" s="32" t="s">
        <v>150</v>
      </c>
      <c r="C322" s="31" t="s">
        <v>151</v>
      </c>
      <c r="D322" s="50"/>
      <c r="E322" s="58"/>
      <c r="F322" s="57"/>
      <c r="G322" s="26"/>
      <c r="H322" s="49"/>
      <c r="I322" s="27"/>
      <c r="J322" s="50"/>
      <c r="K322" s="58"/>
      <c r="L322" s="57"/>
      <c r="M322" s="26"/>
      <c r="N322" s="49"/>
      <c r="O322" s="27"/>
      <c r="P322" s="141"/>
      <c r="Q322" s="139"/>
      <c r="R322" s="140"/>
      <c r="S322" s="223"/>
    </row>
    <row r="323" spans="1:19" ht="14.1" customHeight="1" x14ac:dyDescent="0.15">
      <c r="A323" s="268">
        <v>3</v>
      </c>
      <c r="B323" s="40" t="s">
        <v>150</v>
      </c>
      <c r="C323" s="39" t="s">
        <v>153</v>
      </c>
      <c r="D323" s="50"/>
      <c r="E323" s="58"/>
      <c r="F323" s="57"/>
      <c r="G323" s="26"/>
      <c r="H323" s="49"/>
      <c r="I323" s="27"/>
      <c r="J323" s="50"/>
      <c r="K323" s="58"/>
      <c r="L323" s="57"/>
      <c r="M323" s="26"/>
      <c r="N323" s="49"/>
      <c r="O323" s="27"/>
      <c r="P323" s="141"/>
      <c r="Q323" s="139"/>
      <c r="R323" s="140"/>
      <c r="S323" s="223"/>
    </row>
    <row r="324" spans="1:19" ht="14.1" customHeight="1" x14ac:dyDescent="0.15">
      <c r="A324" s="268">
        <v>3</v>
      </c>
      <c r="B324" s="40" t="s">
        <v>150</v>
      </c>
      <c r="C324" s="39" t="s">
        <v>449</v>
      </c>
      <c r="D324" s="50"/>
      <c r="E324" s="58"/>
      <c r="F324" s="57"/>
      <c r="G324" s="26"/>
      <c r="H324" s="49"/>
      <c r="I324" s="27"/>
      <c r="J324" s="50"/>
      <c r="K324" s="58"/>
      <c r="L324" s="57"/>
      <c r="M324" s="26"/>
      <c r="N324" s="49"/>
      <c r="O324" s="27"/>
      <c r="P324" s="141"/>
      <c r="Q324" s="139"/>
      <c r="R324" s="140"/>
      <c r="S324" s="223"/>
    </row>
    <row r="325" spans="1:19" ht="14.1" customHeight="1" x14ac:dyDescent="0.15">
      <c r="A325" s="268">
        <v>3</v>
      </c>
      <c r="B325" s="40" t="s">
        <v>150</v>
      </c>
      <c r="C325" s="39" t="s">
        <v>152</v>
      </c>
      <c r="D325" s="50"/>
      <c r="E325" s="34"/>
      <c r="F325" s="33"/>
      <c r="G325" s="36"/>
      <c r="H325" s="49"/>
      <c r="I325" s="27"/>
      <c r="J325" s="50"/>
      <c r="K325" s="58"/>
      <c r="L325" s="57"/>
      <c r="M325" s="26"/>
      <c r="N325" s="49"/>
      <c r="O325" s="27"/>
      <c r="P325" s="141"/>
      <c r="Q325" s="139"/>
      <c r="R325" s="140"/>
      <c r="S325" s="223"/>
    </row>
    <row r="326" spans="1:19" ht="14.1" customHeight="1" x14ac:dyDescent="0.15">
      <c r="A326" s="268">
        <v>3</v>
      </c>
      <c r="B326" s="40" t="s">
        <v>150</v>
      </c>
      <c r="C326" s="39" t="s">
        <v>149</v>
      </c>
      <c r="D326" s="48"/>
      <c r="E326" s="16">
        <f t="shared" si="117"/>
        <v>50</v>
      </c>
      <c r="F326" s="15">
        <v>24</v>
      </c>
      <c r="G326" s="20">
        <v>26</v>
      </c>
      <c r="H326" s="47"/>
      <c r="I326" s="18"/>
      <c r="J326" s="48"/>
      <c r="K326" s="16">
        <f>SUM(L326:M326)</f>
        <v>54</v>
      </c>
      <c r="L326" s="15">
        <v>20</v>
      </c>
      <c r="M326" s="20">
        <v>34</v>
      </c>
      <c r="N326" s="47"/>
      <c r="O326" s="18"/>
      <c r="P326" s="142"/>
      <c r="Q326" s="161">
        <f t="shared" ref="Q326:Q342" si="121">E326-K326</f>
        <v>-4</v>
      </c>
      <c r="R326" s="162">
        <f t="shared" ref="R326:R342" si="122">F326-L326</f>
        <v>4</v>
      </c>
      <c r="S326" s="231">
        <f t="shared" ref="S326:S342" si="123">G326-M326</f>
        <v>-8</v>
      </c>
    </row>
    <row r="327" spans="1:19" ht="14.1" customHeight="1" x14ac:dyDescent="0.15">
      <c r="A327" s="263" t="s">
        <v>53</v>
      </c>
      <c r="B327" s="108" t="s">
        <v>148</v>
      </c>
      <c r="C327" s="109" t="s">
        <v>54</v>
      </c>
      <c r="D327" s="110">
        <f>SUM(D319:D326)</f>
        <v>285</v>
      </c>
      <c r="E327" s="111">
        <f>F327+G327</f>
        <v>608</v>
      </c>
      <c r="F327" s="112">
        <f>SUM(F319:F326)</f>
        <v>202</v>
      </c>
      <c r="G327" s="113">
        <f>SUM(G319:G326)</f>
        <v>406</v>
      </c>
      <c r="H327" s="114">
        <f t="shared" ref="H327:H345" si="124">E327/D327</f>
        <v>2.1333333333333333</v>
      </c>
      <c r="I327" s="191">
        <f t="shared" ref="I327:I384" si="125">F327/E327</f>
        <v>0.33223684210526316</v>
      </c>
      <c r="J327" s="110">
        <f>SUM(J319:J326)</f>
        <v>275</v>
      </c>
      <c r="K327" s="111">
        <f>L327+M327</f>
        <v>688</v>
      </c>
      <c r="L327" s="112">
        <f>SUM(L319:L326)</f>
        <v>209</v>
      </c>
      <c r="M327" s="113">
        <f>SUM(M319:M326)</f>
        <v>479</v>
      </c>
      <c r="N327" s="114">
        <f t="shared" ref="N327:N345" si="126">K327/J327</f>
        <v>2.5018181818181819</v>
      </c>
      <c r="O327" s="191">
        <f t="shared" ref="O327:O384" si="127">L327/K327</f>
        <v>0.30377906976744184</v>
      </c>
      <c r="P327" s="163">
        <f>D327-J327</f>
        <v>10</v>
      </c>
      <c r="Q327" s="164">
        <f t="shared" si="121"/>
        <v>-80</v>
      </c>
      <c r="R327" s="165">
        <f t="shared" si="122"/>
        <v>-7</v>
      </c>
      <c r="S327" s="232">
        <f t="shared" si="123"/>
        <v>-73</v>
      </c>
    </row>
    <row r="328" spans="1:19" ht="14.1" customHeight="1" x14ac:dyDescent="0.15">
      <c r="A328" s="269">
        <v>3</v>
      </c>
      <c r="B328" s="71" t="s">
        <v>143</v>
      </c>
      <c r="C328" s="70" t="s">
        <v>147</v>
      </c>
      <c r="D328" s="72">
        <v>120</v>
      </c>
      <c r="E328" s="53">
        <f t="shared" ref="E328:E333" si="128">SUM(F328:G328)</f>
        <v>453</v>
      </c>
      <c r="F328" s="52">
        <v>109</v>
      </c>
      <c r="G328" s="55">
        <v>344</v>
      </c>
      <c r="H328" s="69">
        <f t="shared" si="124"/>
        <v>3.7749999999999999</v>
      </c>
      <c r="I328" s="78"/>
      <c r="J328" s="72">
        <v>120</v>
      </c>
      <c r="K328" s="53">
        <f>SUM(L328:M328)</f>
        <v>466</v>
      </c>
      <c r="L328" s="52">
        <v>79</v>
      </c>
      <c r="M328" s="55">
        <v>387</v>
      </c>
      <c r="N328" s="69">
        <f t="shared" si="126"/>
        <v>3.8833333333333333</v>
      </c>
      <c r="O328" s="78"/>
      <c r="P328" s="194"/>
      <c r="Q328" s="159">
        <f t="shared" si="121"/>
        <v>-13</v>
      </c>
      <c r="R328" s="160">
        <f t="shared" si="122"/>
        <v>30</v>
      </c>
      <c r="S328" s="230">
        <f t="shared" si="123"/>
        <v>-43</v>
      </c>
    </row>
    <row r="329" spans="1:19" ht="14.1" customHeight="1" x14ac:dyDescent="0.15">
      <c r="A329" s="268">
        <v>3</v>
      </c>
      <c r="B329" s="40" t="s">
        <v>143</v>
      </c>
      <c r="C329" s="39" t="s">
        <v>146</v>
      </c>
      <c r="D329" s="30">
        <v>20</v>
      </c>
      <c r="E329" s="21">
        <f t="shared" si="128"/>
        <v>11</v>
      </c>
      <c r="F329" s="25">
        <v>2</v>
      </c>
      <c r="G329" s="29">
        <v>9</v>
      </c>
      <c r="H329" s="28">
        <f t="shared" si="124"/>
        <v>0.55000000000000004</v>
      </c>
      <c r="I329" s="75"/>
      <c r="J329" s="30">
        <v>40</v>
      </c>
      <c r="K329" s="21">
        <f>SUM(L329:M329)</f>
        <v>19</v>
      </c>
      <c r="L329" s="25">
        <v>5</v>
      </c>
      <c r="M329" s="29">
        <v>14</v>
      </c>
      <c r="N329" s="28">
        <f t="shared" si="126"/>
        <v>0.47499999999999998</v>
      </c>
      <c r="O329" s="75"/>
      <c r="P329" s="195"/>
      <c r="Q329" s="134">
        <f t="shared" si="121"/>
        <v>-8</v>
      </c>
      <c r="R329" s="135">
        <f t="shared" si="122"/>
        <v>-3</v>
      </c>
      <c r="S329" s="221">
        <f t="shared" si="123"/>
        <v>-5</v>
      </c>
    </row>
    <row r="330" spans="1:19" ht="14.1" customHeight="1" x14ac:dyDescent="0.15">
      <c r="A330" s="268">
        <v>3</v>
      </c>
      <c r="B330" s="40" t="s">
        <v>143</v>
      </c>
      <c r="C330" s="39" t="s">
        <v>145</v>
      </c>
      <c r="D330" s="30">
        <v>80</v>
      </c>
      <c r="E330" s="21">
        <f t="shared" si="128"/>
        <v>70</v>
      </c>
      <c r="F330" s="25">
        <v>70</v>
      </c>
      <c r="G330" s="29"/>
      <c r="H330" s="28">
        <f t="shared" si="124"/>
        <v>0.875</v>
      </c>
      <c r="I330" s="75"/>
      <c r="J330" s="30">
        <v>80</v>
      </c>
      <c r="K330" s="21">
        <f>SUM(L330:M330)</f>
        <v>58</v>
      </c>
      <c r="L330" s="25">
        <v>58</v>
      </c>
      <c r="M330" s="29"/>
      <c r="N330" s="28">
        <f t="shared" si="126"/>
        <v>0.72499999999999998</v>
      </c>
      <c r="O330" s="75"/>
      <c r="P330" s="195"/>
      <c r="Q330" s="134">
        <f t="shared" si="121"/>
        <v>12</v>
      </c>
      <c r="R330" s="135">
        <f t="shared" si="122"/>
        <v>12</v>
      </c>
      <c r="S330" s="221">
        <f t="shared" si="123"/>
        <v>0</v>
      </c>
    </row>
    <row r="331" spans="1:19" ht="14.1" customHeight="1" x14ac:dyDescent="0.15">
      <c r="A331" s="268">
        <v>3</v>
      </c>
      <c r="B331" s="40" t="s">
        <v>143</v>
      </c>
      <c r="C331" s="39" t="s">
        <v>144</v>
      </c>
      <c r="D331" s="30">
        <v>40</v>
      </c>
      <c r="E331" s="21">
        <f t="shared" si="128"/>
        <v>73</v>
      </c>
      <c r="F331" s="25">
        <v>28</v>
      </c>
      <c r="G331" s="29">
        <v>45</v>
      </c>
      <c r="H331" s="28">
        <f t="shared" si="124"/>
        <v>1.825</v>
      </c>
      <c r="I331" s="75"/>
      <c r="J331" s="30">
        <v>40</v>
      </c>
      <c r="K331" s="21">
        <f>SUM(L331:M331)</f>
        <v>92</v>
      </c>
      <c r="L331" s="25">
        <v>24</v>
      </c>
      <c r="M331" s="29">
        <v>68</v>
      </c>
      <c r="N331" s="28">
        <f t="shared" si="126"/>
        <v>2.2999999999999998</v>
      </c>
      <c r="O331" s="75"/>
      <c r="P331" s="195"/>
      <c r="Q331" s="134">
        <f t="shared" si="121"/>
        <v>-19</v>
      </c>
      <c r="R331" s="135">
        <f t="shared" si="122"/>
        <v>4</v>
      </c>
      <c r="S331" s="221">
        <f t="shared" si="123"/>
        <v>-23</v>
      </c>
    </row>
    <row r="332" spans="1:19" ht="14.1" customHeight="1" x14ac:dyDescent="0.15">
      <c r="A332" s="268">
        <v>3</v>
      </c>
      <c r="B332" s="40" t="s">
        <v>143</v>
      </c>
      <c r="C332" s="39" t="s">
        <v>142</v>
      </c>
      <c r="D332" s="30">
        <v>30</v>
      </c>
      <c r="E332" s="21">
        <f t="shared" si="128"/>
        <v>30</v>
      </c>
      <c r="F332" s="25">
        <v>30</v>
      </c>
      <c r="G332" s="29"/>
      <c r="H332" s="28">
        <f t="shared" si="124"/>
        <v>1</v>
      </c>
      <c r="I332" s="75"/>
      <c r="J332" s="30">
        <v>40</v>
      </c>
      <c r="K332" s="21">
        <f>SUM(L332:M332)</f>
        <v>27</v>
      </c>
      <c r="L332" s="25">
        <v>27</v>
      </c>
      <c r="M332" s="29"/>
      <c r="N332" s="28">
        <f t="shared" si="126"/>
        <v>0.67500000000000004</v>
      </c>
      <c r="O332" s="75"/>
      <c r="P332" s="195"/>
      <c r="Q332" s="134">
        <f t="shared" si="121"/>
        <v>3</v>
      </c>
      <c r="R332" s="135">
        <f t="shared" si="122"/>
        <v>3</v>
      </c>
      <c r="S332" s="221">
        <f t="shared" si="123"/>
        <v>0</v>
      </c>
    </row>
    <row r="333" spans="1:19" ht="14.1" customHeight="1" x14ac:dyDescent="0.15">
      <c r="A333" s="262">
        <v>3</v>
      </c>
      <c r="B333" s="60" t="s">
        <v>141</v>
      </c>
      <c r="C333" s="80" t="s">
        <v>438</v>
      </c>
      <c r="D333" s="50">
        <v>30</v>
      </c>
      <c r="E333" s="58">
        <f t="shared" si="128"/>
        <v>20</v>
      </c>
      <c r="F333" s="57">
        <v>20</v>
      </c>
      <c r="G333" s="26"/>
      <c r="H333" s="49">
        <f t="shared" si="124"/>
        <v>0.66666666666666663</v>
      </c>
      <c r="I333" s="193"/>
      <c r="J333" s="50"/>
      <c r="K333" s="58"/>
      <c r="L333" s="57"/>
      <c r="M333" s="26"/>
      <c r="N333" s="49"/>
      <c r="O333" s="193"/>
      <c r="P333" s="196"/>
      <c r="Q333" s="139">
        <f t="shared" ref="Q333" si="129">E333-K333</f>
        <v>20</v>
      </c>
      <c r="R333" s="140">
        <f t="shared" ref="R333" si="130">F333-L333</f>
        <v>20</v>
      </c>
      <c r="S333" s="223">
        <f t="shared" ref="S333" si="131">G333-M333</f>
        <v>0</v>
      </c>
    </row>
    <row r="334" spans="1:19" ht="14.1" customHeight="1" x14ac:dyDescent="0.15">
      <c r="A334" s="263" t="s">
        <v>53</v>
      </c>
      <c r="B334" s="108" t="s">
        <v>141</v>
      </c>
      <c r="C334" s="109" t="s">
        <v>54</v>
      </c>
      <c r="D334" s="110">
        <f>SUM(D328:D333)</f>
        <v>320</v>
      </c>
      <c r="E334" s="111">
        <f>F334+G334</f>
        <v>657</v>
      </c>
      <c r="F334" s="112">
        <f t="shared" ref="F334:G334" si="132">SUM(F328:F333)</f>
        <v>259</v>
      </c>
      <c r="G334" s="113">
        <f t="shared" si="132"/>
        <v>398</v>
      </c>
      <c r="H334" s="114">
        <f t="shared" si="124"/>
        <v>2.0531250000000001</v>
      </c>
      <c r="I334" s="191">
        <f t="shared" si="125"/>
        <v>0.39421613394216132</v>
      </c>
      <c r="J334" s="110">
        <f>SUM(J328:J333)</f>
        <v>320</v>
      </c>
      <c r="K334" s="111">
        <f>L334+M334</f>
        <v>662</v>
      </c>
      <c r="L334" s="112">
        <f t="shared" ref="L334:M334" si="133">SUM(L328:L333)</f>
        <v>193</v>
      </c>
      <c r="M334" s="113">
        <f t="shared" si="133"/>
        <v>469</v>
      </c>
      <c r="N334" s="114">
        <f t="shared" si="126"/>
        <v>2.0687500000000001</v>
      </c>
      <c r="O334" s="191">
        <f t="shared" si="127"/>
        <v>0.29154078549848944</v>
      </c>
      <c r="P334" s="163">
        <f>D334-J334</f>
        <v>0</v>
      </c>
      <c r="Q334" s="164">
        <f t="shared" si="121"/>
        <v>-5</v>
      </c>
      <c r="R334" s="165">
        <f t="shared" si="122"/>
        <v>66</v>
      </c>
      <c r="S334" s="232">
        <f t="shared" si="123"/>
        <v>-71</v>
      </c>
    </row>
    <row r="335" spans="1:19" ht="14.1" customHeight="1" x14ac:dyDescent="0.15">
      <c r="A335" s="267">
        <v>3</v>
      </c>
      <c r="B335" s="24" t="s">
        <v>139</v>
      </c>
      <c r="C335" s="23" t="s">
        <v>140</v>
      </c>
      <c r="D335" s="56">
        <v>80</v>
      </c>
      <c r="E335" s="53">
        <f>SUM(F335:G335)</f>
        <v>669</v>
      </c>
      <c r="F335" s="33">
        <v>111</v>
      </c>
      <c r="G335" s="36">
        <v>558</v>
      </c>
      <c r="H335" s="35">
        <f t="shared" si="124"/>
        <v>8.3625000000000007</v>
      </c>
      <c r="I335" s="27"/>
      <c r="J335" s="56">
        <v>80</v>
      </c>
      <c r="K335" s="53">
        <f>SUM(L335:M335)</f>
        <v>633</v>
      </c>
      <c r="L335" s="33">
        <v>94</v>
      </c>
      <c r="M335" s="36">
        <v>539</v>
      </c>
      <c r="N335" s="35">
        <f t="shared" si="126"/>
        <v>7.9124999999999996</v>
      </c>
      <c r="O335" s="27"/>
      <c r="P335" s="138"/>
      <c r="Q335" s="132">
        <f t="shared" si="121"/>
        <v>36</v>
      </c>
      <c r="R335" s="133">
        <f t="shared" si="122"/>
        <v>17</v>
      </c>
      <c r="S335" s="220">
        <f t="shared" si="123"/>
        <v>19</v>
      </c>
    </row>
    <row r="336" spans="1:19" ht="14.1" customHeight="1" x14ac:dyDescent="0.15">
      <c r="A336" s="264">
        <v>3</v>
      </c>
      <c r="B336" s="32" t="s">
        <v>139</v>
      </c>
      <c r="C336" s="31" t="s">
        <v>138</v>
      </c>
      <c r="D336" s="22">
        <v>120</v>
      </c>
      <c r="E336" s="16">
        <f>SUM(F336:G336)</f>
        <v>106</v>
      </c>
      <c r="F336" s="42">
        <v>51</v>
      </c>
      <c r="G336" s="45">
        <v>55</v>
      </c>
      <c r="H336" s="44">
        <f t="shared" si="124"/>
        <v>0.8833333333333333</v>
      </c>
      <c r="I336" s="27"/>
      <c r="J336" s="22">
        <v>120</v>
      </c>
      <c r="K336" s="16">
        <f>SUM(L336:M336)</f>
        <v>108</v>
      </c>
      <c r="L336" s="42">
        <v>38</v>
      </c>
      <c r="M336" s="45">
        <v>70</v>
      </c>
      <c r="N336" s="44">
        <f t="shared" si="126"/>
        <v>0.9</v>
      </c>
      <c r="O336" s="27"/>
      <c r="P336" s="142"/>
      <c r="Q336" s="136">
        <f t="shared" si="121"/>
        <v>-2</v>
      </c>
      <c r="R336" s="137">
        <f t="shared" si="122"/>
        <v>13</v>
      </c>
      <c r="S336" s="222">
        <f t="shared" si="123"/>
        <v>-15</v>
      </c>
    </row>
    <row r="337" spans="1:19" ht="14.1" customHeight="1" x14ac:dyDescent="0.15">
      <c r="A337" s="263" t="s">
        <v>53</v>
      </c>
      <c r="B337" s="108" t="s">
        <v>23</v>
      </c>
      <c r="C337" s="109" t="s">
        <v>54</v>
      </c>
      <c r="D337" s="110">
        <f>SUM(D335:D336)</f>
        <v>200</v>
      </c>
      <c r="E337" s="111">
        <f>F337+G337</f>
        <v>775</v>
      </c>
      <c r="F337" s="112">
        <f>SUM(F335:F336)</f>
        <v>162</v>
      </c>
      <c r="G337" s="113">
        <f>SUM(G335:G336)</f>
        <v>613</v>
      </c>
      <c r="H337" s="114">
        <f t="shared" si="124"/>
        <v>3.875</v>
      </c>
      <c r="I337" s="191">
        <f t="shared" si="125"/>
        <v>0.20903225806451614</v>
      </c>
      <c r="J337" s="110">
        <f>SUM(J335:J336)</f>
        <v>200</v>
      </c>
      <c r="K337" s="111">
        <f>L337+M337</f>
        <v>741</v>
      </c>
      <c r="L337" s="112">
        <f>SUM(L335:L336)</f>
        <v>132</v>
      </c>
      <c r="M337" s="113">
        <f>SUM(M335:M336)</f>
        <v>609</v>
      </c>
      <c r="N337" s="114">
        <f t="shared" si="126"/>
        <v>3.7050000000000001</v>
      </c>
      <c r="O337" s="191">
        <f t="shared" si="127"/>
        <v>0.17813765182186234</v>
      </c>
      <c r="P337" s="163">
        <f>D337-J337</f>
        <v>0</v>
      </c>
      <c r="Q337" s="164">
        <f t="shared" si="121"/>
        <v>34</v>
      </c>
      <c r="R337" s="165">
        <f t="shared" si="122"/>
        <v>30</v>
      </c>
      <c r="S337" s="232">
        <f t="shared" si="123"/>
        <v>4</v>
      </c>
    </row>
    <row r="338" spans="1:19" ht="14.1" customHeight="1" x14ac:dyDescent="0.15">
      <c r="A338" s="267">
        <v>3</v>
      </c>
      <c r="B338" s="24" t="s">
        <v>136</v>
      </c>
      <c r="C338" s="23" t="s">
        <v>246</v>
      </c>
      <c r="D338" s="72">
        <v>20</v>
      </c>
      <c r="E338" s="53">
        <f>SUM(F338:G338)</f>
        <v>43</v>
      </c>
      <c r="F338" s="52">
        <v>8</v>
      </c>
      <c r="G338" s="55">
        <v>35</v>
      </c>
      <c r="H338" s="69">
        <f t="shared" si="124"/>
        <v>2.15</v>
      </c>
      <c r="I338" s="41"/>
      <c r="J338" s="56">
        <v>20</v>
      </c>
      <c r="K338" s="58">
        <f>SUM(L338:M338)</f>
        <v>42</v>
      </c>
      <c r="L338" s="57">
        <v>7</v>
      </c>
      <c r="M338" s="26">
        <v>35</v>
      </c>
      <c r="N338" s="54">
        <f t="shared" si="126"/>
        <v>2.1</v>
      </c>
      <c r="O338" s="41"/>
      <c r="P338" s="138"/>
      <c r="Q338" s="159">
        <f t="shared" si="121"/>
        <v>1</v>
      </c>
      <c r="R338" s="160">
        <f t="shared" si="122"/>
        <v>1</v>
      </c>
      <c r="S338" s="230">
        <f t="shared" si="123"/>
        <v>0</v>
      </c>
    </row>
    <row r="339" spans="1:19" ht="14.1" customHeight="1" x14ac:dyDescent="0.15">
      <c r="A339" s="268">
        <v>3</v>
      </c>
      <c r="B339" s="40" t="s">
        <v>136</v>
      </c>
      <c r="C339" s="39" t="s">
        <v>171</v>
      </c>
      <c r="D339" s="30">
        <v>70</v>
      </c>
      <c r="E339" s="21">
        <f>SUM(F339:G339)</f>
        <v>357</v>
      </c>
      <c r="F339" s="25">
        <v>81</v>
      </c>
      <c r="G339" s="29">
        <v>276</v>
      </c>
      <c r="H339" s="28">
        <f t="shared" si="124"/>
        <v>5.0999999999999996</v>
      </c>
      <c r="I339" s="27"/>
      <c r="J339" s="30">
        <v>70</v>
      </c>
      <c r="K339" s="58">
        <f>SUM(L339:M339)</f>
        <v>351</v>
      </c>
      <c r="L339" s="25">
        <v>78</v>
      </c>
      <c r="M339" s="29">
        <v>273</v>
      </c>
      <c r="N339" s="28">
        <f t="shared" si="126"/>
        <v>5.0142857142857142</v>
      </c>
      <c r="O339" s="27"/>
      <c r="P339" s="141"/>
      <c r="Q339" s="134">
        <f t="shared" si="121"/>
        <v>6</v>
      </c>
      <c r="R339" s="135">
        <f t="shared" si="122"/>
        <v>3</v>
      </c>
      <c r="S339" s="221">
        <f t="shared" si="123"/>
        <v>3</v>
      </c>
    </row>
    <row r="340" spans="1:19" ht="14.1" customHeight="1" x14ac:dyDescent="0.15">
      <c r="A340" s="268">
        <v>3</v>
      </c>
      <c r="B340" s="40" t="s">
        <v>136</v>
      </c>
      <c r="C340" s="51" t="s">
        <v>444</v>
      </c>
      <c r="D340" s="30">
        <v>70</v>
      </c>
      <c r="E340" s="21">
        <f>SUM(F340:G340)</f>
        <v>62</v>
      </c>
      <c r="F340" s="25">
        <v>62</v>
      </c>
      <c r="G340" s="29"/>
      <c r="H340" s="28">
        <f t="shared" si="124"/>
        <v>0.88571428571428568</v>
      </c>
      <c r="I340" s="27"/>
      <c r="J340" s="30">
        <v>70</v>
      </c>
      <c r="K340" s="58">
        <f>SUM(L340:M340)</f>
        <v>60</v>
      </c>
      <c r="L340" s="25">
        <v>60</v>
      </c>
      <c r="M340" s="29"/>
      <c r="N340" s="28">
        <f t="shared" si="126"/>
        <v>0.8571428571428571</v>
      </c>
      <c r="O340" s="27"/>
      <c r="P340" s="141"/>
      <c r="Q340" s="134">
        <f t="shared" si="121"/>
        <v>2</v>
      </c>
      <c r="R340" s="135">
        <f t="shared" si="122"/>
        <v>2</v>
      </c>
      <c r="S340" s="221">
        <f t="shared" si="123"/>
        <v>0</v>
      </c>
    </row>
    <row r="341" spans="1:19" ht="14.1" customHeight="1" x14ac:dyDescent="0.15">
      <c r="A341" s="264">
        <v>3</v>
      </c>
      <c r="B341" s="32" t="s">
        <v>136</v>
      </c>
      <c r="C341" s="31" t="s">
        <v>135</v>
      </c>
      <c r="D341" s="22">
        <v>140</v>
      </c>
      <c r="E341" s="16">
        <f>SUM(F341:G341)</f>
        <v>327</v>
      </c>
      <c r="F341" s="15">
        <v>75</v>
      </c>
      <c r="G341" s="20">
        <v>252</v>
      </c>
      <c r="H341" s="19">
        <f t="shared" si="124"/>
        <v>2.3357142857142859</v>
      </c>
      <c r="I341" s="18"/>
      <c r="J341" s="46">
        <v>140</v>
      </c>
      <c r="K341" s="58">
        <f>SUM(L341:M341)</f>
        <v>364</v>
      </c>
      <c r="L341" s="42">
        <v>108</v>
      </c>
      <c r="M341" s="45">
        <v>256</v>
      </c>
      <c r="N341" s="44">
        <f t="shared" si="126"/>
        <v>2.6</v>
      </c>
      <c r="O341" s="18"/>
      <c r="P341" s="142"/>
      <c r="Q341" s="136">
        <f t="shared" si="121"/>
        <v>-37</v>
      </c>
      <c r="R341" s="137">
        <f t="shared" si="122"/>
        <v>-33</v>
      </c>
      <c r="S341" s="222">
        <f t="shared" si="123"/>
        <v>-4</v>
      </c>
    </row>
    <row r="342" spans="1:19" ht="14.1" customHeight="1" x14ac:dyDescent="0.15">
      <c r="A342" s="263" t="s">
        <v>53</v>
      </c>
      <c r="B342" s="108" t="s">
        <v>134</v>
      </c>
      <c r="C342" s="109" t="s">
        <v>54</v>
      </c>
      <c r="D342" s="110">
        <f>SUM(D338:D341)</f>
        <v>300</v>
      </c>
      <c r="E342" s="111">
        <f>F342+G342</f>
        <v>789</v>
      </c>
      <c r="F342" s="112">
        <f>SUM(F338:F341)</f>
        <v>226</v>
      </c>
      <c r="G342" s="113">
        <f>SUM(G338:G341)</f>
        <v>563</v>
      </c>
      <c r="H342" s="114">
        <f t="shared" si="124"/>
        <v>2.63</v>
      </c>
      <c r="I342" s="191">
        <f t="shared" si="125"/>
        <v>0.28643852978453738</v>
      </c>
      <c r="J342" s="110">
        <f>SUM(J338:J341)</f>
        <v>300</v>
      </c>
      <c r="K342" s="111">
        <f>L342+M342</f>
        <v>817</v>
      </c>
      <c r="L342" s="112">
        <f>SUM(L338:L341)</f>
        <v>253</v>
      </c>
      <c r="M342" s="113">
        <f>SUM(M338:M341)</f>
        <v>564</v>
      </c>
      <c r="N342" s="114">
        <f t="shared" si="126"/>
        <v>2.7233333333333332</v>
      </c>
      <c r="O342" s="191">
        <f t="shared" si="127"/>
        <v>0.30966952264381886</v>
      </c>
      <c r="P342" s="163">
        <f>D342-J342</f>
        <v>0</v>
      </c>
      <c r="Q342" s="164">
        <f t="shared" si="121"/>
        <v>-28</v>
      </c>
      <c r="R342" s="165">
        <f t="shared" si="122"/>
        <v>-27</v>
      </c>
      <c r="S342" s="232">
        <f t="shared" si="123"/>
        <v>-1</v>
      </c>
    </row>
    <row r="343" spans="1:19" ht="14.1" customHeight="1" x14ac:dyDescent="0.15">
      <c r="A343" s="262">
        <v>3</v>
      </c>
      <c r="B343" s="60" t="s">
        <v>133</v>
      </c>
      <c r="C343" s="59" t="s">
        <v>132</v>
      </c>
      <c r="D343" s="50">
        <v>40</v>
      </c>
      <c r="E343" s="58">
        <f>SUM(F343:G343)</f>
        <v>245</v>
      </c>
      <c r="F343" s="57">
        <v>10</v>
      </c>
      <c r="G343" s="26">
        <v>235</v>
      </c>
      <c r="H343" s="49"/>
      <c r="I343" s="27"/>
      <c r="J343" s="50">
        <v>40</v>
      </c>
      <c r="K343" s="58">
        <f>SUM(L343:M343)</f>
        <v>271</v>
      </c>
      <c r="L343" s="57">
        <v>16</v>
      </c>
      <c r="M343" s="26">
        <v>255</v>
      </c>
      <c r="N343" s="49"/>
      <c r="O343" s="27"/>
      <c r="P343" s="141"/>
      <c r="Q343" s="139"/>
      <c r="R343" s="140"/>
      <c r="S343" s="223"/>
    </row>
    <row r="344" spans="1:19" ht="14.1" customHeight="1" x14ac:dyDescent="0.15">
      <c r="A344" s="263" t="s">
        <v>53</v>
      </c>
      <c r="B344" s="108" t="s">
        <v>1</v>
      </c>
      <c r="C344" s="109" t="s">
        <v>54</v>
      </c>
      <c r="D344" s="110">
        <f>SUM(D343)</f>
        <v>40</v>
      </c>
      <c r="E344" s="111">
        <f>F344+G344</f>
        <v>245</v>
      </c>
      <c r="F344" s="112">
        <f>SUM(F343)</f>
        <v>10</v>
      </c>
      <c r="G344" s="113">
        <f>SUM(G343)</f>
        <v>235</v>
      </c>
      <c r="H344" s="114">
        <f t="shared" si="124"/>
        <v>6.125</v>
      </c>
      <c r="I344" s="191">
        <f t="shared" si="125"/>
        <v>4.0816326530612242E-2</v>
      </c>
      <c r="J344" s="110">
        <f>SUM(J343)</f>
        <v>40</v>
      </c>
      <c r="K344" s="111">
        <f>L344+M344</f>
        <v>271</v>
      </c>
      <c r="L344" s="112">
        <f>SUM(L343)</f>
        <v>16</v>
      </c>
      <c r="M344" s="113">
        <f>SUM(M343)</f>
        <v>255</v>
      </c>
      <c r="N344" s="114">
        <f t="shared" si="126"/>
        <v>6.7750000000000004</v>
      </c>
      <c r="O344" s="191">
        <f t="shared" si="127"/>
        <v>5.9040590405904057E-2</v>
      </c>
      <c r="P344" s="163">
        <f>D344-J344</f>
        <v>0</v>
      </c>
      <c r="Q344" s="164">
        <f>E344-K344</f>
        <v>-26</v>
      </c>
      <c r="R344" s="165">
        <f>F344-L344</f>
        <v>-6</v>
      </c>
      <c r="S344" s="232">
        <f>G344-M344</f>
        <v>-20</v>
      </c>
    </row>
    <row r="345" spans="1:19" ht="14.1" customHeight="1" x14ac:dyDescent="0.15">
      <c r="A345" s="267">
        <v>3</v>
      </c>
      <c r="B345" s="24" t="s">
        <v>128</v>
      </c>
      <c r="C345" s="23" t="s">
        <v>131</v>
      </c>
      <c r="D345" s="56">
        <v>120</v>
      </c>
      <c r="E345" s="66">
        <f>SUM(F345:G345)</f>
        <v>205</v>
      </c>
      <c r="F345" s="65">
        <v>60</v>
      </c>
      <c r="G345" s="38">
        <v>145</v>
      </c>
      <c r="H345" s="54">
        <f t="shared" si="124"/>
        <v>1.7083333333333333</v>
      </c>
      <c r="I345" s="41"/>
      <c r="J345" s="56">
        <v>120</v>
      </c>
      <c r="K345" s="66">
        <f>SUM(L345:M345)</f>
        <v>156</v>
      </c>
      <c r="L345" s="65">
        <v>35</v>
      </c>
      <c r="M345" s="38">
        <v>121</v>
      </c>
      <c r="N345" s="54">
        <f t="shared" si="126"/>
        <v>1.3</v>
      </c>
      <c r="O345" s="41"/>
      <c r="P345" s="138"/>
      <c r="Q345" s="152">
        <f t="shared" ref="Q345" si="134">E345-K345</f>
        <v>49</v>
      </c>
      <c r="R345" s="153">
        <f t="shared" ref="R345" si="135">F345-L345</f>
        <v>25</v>
      </c>
      <c r="S345" s="227">
        <f t="shared" ref="S345" si="136">G345-M345</f>
        <v>24</v>
      </c>
    </row>
    <row r="346" spans="1:19" ht="14.1" customHeight="1" x14ac:dyDescent="0.15">
      <c r="A346" s="267">
        <v>3</v>
      </c>
      <c r="B346" s="24" t="s">
        <v>128</v>
      </c>
      <c r="C346" s="23" t="s">
        <v>130</v>
      </c>
      <c r="D346" s="50"/>
      <c r="E346" s="58"/>
      <c r="F346" s="57"/>
      <c r="G346" s="26"/>
      <c r="H346" s="49"/>
      <c r="I346" s="27"/>
      <c r="J346" s="50"/>
      <c r="K346" s="58"/>
      <c r="L346" s="57"/>
      <c r="M346" s="26"/>
      <c r="N346" s="49"/>
      <c r="O346" s="27"/>
      <c r="P346" s="141"/>
      <c r="Q346" s="139"/>
      <c r="R346" s="140"/>
      <c r="S346" s="223"/>
    </row>
    <row r="347" spans="1:19" ht="14.1" customHeight="1" x14ac:dyDescent="0.15">
      <c r="A347" s="268">
        <v>3</v>
      </c>
      <c r="B347" s="40" t="s">
        <v>128</v>
      </c>
      <c r="C347" s="39" t="s">
        <v>129</v>
      </c>
      <c r="D347" s="37"/>
      <c r="E347" s="34"/>
      <c r="F347" s="33"/>
      <c r="G347" s="36"/>
      <c r="H347" s="35"/>
      <c r="I347" s="27"/>
      <c r="J347" s="37"/>
      <c r="K347" s="34"/>
      <c r="L347" s="33"/>
      <c r="M347" s="36"/>
      <c r="N347" s="35"/>
      <c r="O347" s="27"/>
      <c r="P347" s="141"/>
      <c r="Q347" s="132"/>
      <c r="R347" s="133"/>
      <c r="S347" s="220"/>
    </row>
    <row r="348" spans="1:19" ht="14.1" customHeight="1" x14ac:dyDescent="0.15">
      <c r="A348" s="264">
        <v>3</v>
      </c>
      <c r="B348" s="32" t="s">
        <v>128</v>
      </c>
      <c r="C348" s="31" t="s">
        <v>77</v>
      </c>
      <c r="D348" s="46">
        <v>120</v>
      </c>
      <c r="E348" s="34">
        <f>SUM(F348:G348)</f>
        <v>335</v>
      </c>
      <c r="F348" s="42">
        <v>79</v>
      </c>
      <c r="G348" s="45">
        <v>256</v>
      </c>
      <c r="H348" s="44">
        <f>E348/D348</f>
        <v>2.7916666666666665</v>
      </c>
      <c r="I348" s="27"/>
      <c r="J348" s="46">
        <v>120</v>
      </c>
      <c r="K348" s="34">
        <f>SUM(L348:M348)</f>
        <v>349</v>
      </c>
      <c r="L348" s="42">
        <v>94</v>
      </c>
      <c r="M348" s="45">
        <v>255</v>
      </c>
      <c r="N348" s="44">
        <f>K348/J348</f>
        <v>2.9083333333333332</v>
      </c>
      <c r="O348" s="27"/>
      <c r="P348" s="141"/>
      <c r="Q348" s="134">
        <f t="shared" ref="Q348:S350" si="137">E348-K348</f>
        <v>-14</v>
      </c>
      <c r="R348" s="135">
        <f t="shared" si="137"/>
        <v>-15</v>
      </c>
      <c r="S348" s="221">
        <f t="shared" si="137"/>
        <v>1</v>
      </c>
    </row>
    <row r="349" spans="1:19" ht="14.1" customHeight="1" x14ac:dyDescent="0.15">
      <c r="A349" s="264">
        <v>3</v>
      </c>
      <c r="B349" s="40" t="s">
        <v>128</v>
      </c>
      <c r="C349" s="31" t="s">
        <v>49</v>
      </c>
      <c r="D349" s="46">
        <v>120</v>
      </c>
      <c r="E349" s="34">
        <f>SUM(F349:G349)</f>
        <v>235</v>
      </c>
      <c r="F349" s="42">
        <v>43</v>
      </c>
      <c r="G349" s="45">
        <v>192</v>
      </c>
      <c r="H349" s="44">
        <f>E349/D349</f>
        <v>1.9583333333333333</v>
      </c>
      <c r="I349" s="18"/>
      <c r="J349" s="46">
        <v>120</v>
      </c>
      <c r="K349" s="34">
        <f>SUM(L349:M349)</f>
        <v>215</v>
      </c>
      <c r="L349" s="42">
        <v>61</v>
      </c>
      <c r="M349" s="45">
        <v>154</v>
      </c>
      <c r="N349" s="44">
        <f>K349/J349</f>
        <v>1.7916666666666667</v>
      </c>
      <c r="O349" s="18"/>
      <c r="P349" s="142"/>
      <c r="Q349" s="161">
        <f t="shared" si="137"/>
        <v>20</v>
      </c>
      <c r="R349" s="162">
        <f t="shared" si="137"/>
        <v>-18</v>
      </c>
      <c r="S349" s="231">
        <f t="shared" si="137"/>
        <v>38</v>
      </c>
    </row>
    <row r="350" spans="1:19" ht="14.1" customHeight="1" x14ac:dyDescent="0.15">
      <c r="A350" s="263" t="s">
        <v>53</v>
      </c>
      <c r="B350" s="108" t="s">
        <v>24</v>
      </c>
      <c r="C350" s="109" t="s">
        <v>54</v>
      </c>
      <c r="D350" s="110">
        <f>SUM(D345:D349)</f>
        <v>360</v>
      </c>
      <c r="E350" s="111">
        <f>F350+G350</f>
        <v>775</v>
      </c>
      <c r="F350" s="112">
        <f>SUM(F345:F349)</f>
        <v>182</v>
      </c>
      <c r="G350" s="113">
        <f>SUM(G345:G349)</f>
        <v>593</v>
      </c>
      <c r="H350" s="114">
        <f>E350/D350</f>
        <v>2.1527777777777777</v>
      </c>
      <c r="I350" s="191">
        <f t="shared" si="125"/>
        <v>0.23483870967741935</v>
      </c>
      <c r="J350" s="110">
        <f>SUM(J345:J349)</f>
        <v>360</v>
      </c>
      <c r="K350" s="111">
        <f>L350+M350</f>
        <v>720</v>
      </c>
      <c r="L350" s="112">
        <f>SUM(L345:L349)</f>
        <v>190</v>
      </c>
      <c r="M350" s="113">
        <f>SUM(M345:M349)</f>
        <v>530</v>
      </c>
      <c r="N350" s="114">
        <f>K350/J350</f>
        <v>2</v>
      </c>
      <c r="O350" s="191">
        <f t="shared" si="127"/>
        <v>0.2638888888888889</v>
      </c>
      <c r="P350" s="163">
        <f>D350-J350</f>
        <v>0</v>
      </c>
      <c r="Q350" s="164">
        <f t="shared" si="137"/>
        <v>55</v>
      </c>
      <c r="R350" s="165">
        <f t="shared" si="137"/>
        <v>-8</v>
      </c>
      <c r="S350" s="232">
        <f t="shared" si="137"/>
        <v>63</v>
      </c>
    </row>
    <row r="351" spans="1:19" ht="14.1" customHeight="1" x14ac:dyDescent="0.15">
      <c r="A351" s="267">
        <v>3</v>
      </c>
      <c r="B351" s="24" t="s">
        <v>124</v>
      </c>
      <c r="C351" s="23" t="s">
        <v>127</v>
      </c>
      <c r="D351" s="56">
        <v>320</v>
      </c>
      <c r="E351" s="66">
        <f>SUM(F351:G351)</f>
        <v>1611</v>
      </c>
      <c r="F351" s="65">
        <v>280</v>
      </c>
      <c r="G351" s="38">
        <v>1331</v>
      </c>
      <c r="H351" s="54">
        <f>E351/D351</f>
        <v>5.0343749999999998</v>
      </c>
      <c r="I351" s="41"/>
      <c r="J351" s="56">
        <v>320</v>
      </c>
      <c r="K351" s="66">
        <f>SUM(L351:M351)</f>
        <v>1633</v>
      </c>
      <c r="L351" s="65">
        <v>240</v>
      </c>
      <c r="M351" s="38">
        <v>1393</v>
      </c>
      <c r="N351" s="54">
        <f>K351/J351</f>
        <v>5.1031250000000004</v>
      </c>
      <c r="O351" s="41"/>
      <c r="P351" s="138"/>
      <c r="Q351" s="152">
        <f t="shared" ref="Q351" si="138">E351-K351</f>
        <v>-22</v>
      </c>
      <c r="R351" s="153">
        <f t="shared" ref="R351" si="139">F351-L351</f>
        <v>40</v>
      </c>
      <c r="S351" s="227">
        <f t="shared" ref="S351" si="140">G351-M351</f>
        <v>-62</v>
      </c>
    </row>
    <row r="352" spans="1:19" ht="14.1" customHeight="1" x14ac:dyDescent="0.15">
      <c r="A352" s="267">
        <v>3</v>
      </c>
      <c r="B352" s="24" t="s">
        <v>124</v>
      </c>
      <c r="C352" s="23" t="s">
        <v>126</v>
      </c>
      <c r="D352" s="50"/>
      <c r="E352" s="58"/>
      <c r="F352" s="57"/>
      <c r="G352" s="26"/>
      <c r="H352" s="49"/>
      <c r="I352" s="27"/>
      <c r="J352" s="50"/>
      <c r="K352" s="58"/>
      <c r="L352" s="57"/>
      <c r="M352" s="26"/>
      <c r="N352" s="49"/>
      <c r="O352" s="27"/>
      <c r="P352" s="141"/>
      <c r="Q352" s="139"/>
      <c r="R352" s="140"/>
      <c r="S352" s="223"/>
    </row>
    <row r="353" spans="1:19" ht="14.1" customHeight="1" x14ac:dyDescent="0.15">
      <c r="A353" s="268">
        <v>3</v>
      </c>
      <c r="B353" s="40" t="s">
        <v>124</v>
      </c>
      <c r="C353" s="39" t="s">
        <v>125</v>
      </c>
      <c r="D353" s="50"/>
      <c r="E353" s="58"/>
      <c r="F353" s="57"/>
      <c r="G353" s="26"/>
      <c r="H353" s="49"/>
      <c r="I353" s="27"/>
      <c r="J353" s="50"/>
      <c r="K353" s="58"/>
      <c r="L353" s="57"/>
      <c r="M353" s="26"/>
      <c r="N353" s="49"/>
      <c r="O353" s="27"/>
      <c r="P353" s="141"/>
      <c r="Q353" s="139"/>
      <c r="R353" s="140"/>
      <c r="S353" s="223"/>
    </row>
    <row r="354" spans="1:19" ht="14.1" customHeight="1" x14ac:dyDescent="0.15">
      <c r="A354" s="268">
        <v>3</v>
      </c>
      <c r="B354" s="40" t="s">
        <v>124</v>
      </c>
      <c r="C354" s="39" t="s">
        <v>77</v>
      </c>
      <c r="D354" s="37"/>
      <c r="E354" s="34"/>
      <c r="F354" s="33"/>
      <c r="G354" s="36"/>
      <c r="H354" s="35"/>
      <c r="I354" s="27"/>
      <c r="J354" s="37"/>
      <c r="K354" s="34"/>
      <c r="L354" s="33"/>
      <c r="M354" s="36"/>
      <c r="N354" s="35"/>
      <c r="O354" s="27"/>
      <c r="P354" s="141"/>
      <c r="Q354" s="132"/>
      <c r="R354" s="133"/>
      <c r="S354" s="220"/>
    </row>
    <row r="355" spans="1:19" ht="14.1" customHeight="1" x14ac:dyDescent="0.15">
      <c r="A355" s="268">
        <v>3</v>
      </c>
      <c r="B355" s="40" t="s">
        <v>124</v>
      </c>
      <c r="C355" s="39" t="s">
        <v>123</v>
      </c>
      <c r="D355" s="46">
        <v>40</v>
      </c>
      <c r="E355" s="43">
        <f>SUM(F355:G355)</f>
        <v>84</v>
      </c>
      <c r="F355" s="42">
        <v>12</v>
      </c>
      <c r="G355" s="45">
        <v>72</v>
      </c>
      <c r="H355" s="44">
        <f t="shared" ref="H355:H362" si="141">E355/D355</f>
        <v>2.1</v>
      </c>
      <c r="I355" s="18"/>
      <c r="J355" s="46">
        <v>40</v>
      </c>
      <c r="K355" s="43">
        <f>SUM(L355:M355)</f>
        <v>84</v>
      </c>
      <c r="L355" s="42">
        <v>18</v>
      </c>
      <c r="M355" s="45">
        <v>66</v>
      </c>
      <c r="N355" s="44">
        <f t="shared" ref="N355:N362" si="142">K355/J355</f>
        <v>2.1</v>
      </c>
      <c r="O355" s="18"/>
      <c r="P355" s="142"/>
      <c r="Q355" s="136">
        <f t="shared" ref="Q355:S362" si="143">E355-K355</f>
        <v>0</v>
      </c>
      <c r="R355" s="137">
        <f t="shared" si="143"/>
        <v>-6</v>
      </c>
      <c r="S355" s="222">
        <f t="shared" si="143"/>
        <v>6</v>
      </c>
    </row>
    <row r="356" spans="1:19" ht="14.1" customHeight="1" x14ac:dyDescent="0.15">
      <c r="A356" s="263" t="s">
        <v>53</v>
      </c>
      <c r="B356" s="108" t="s">
        <v>2</v>
      </c>
      <c r="C356" s="109" t="s">
        <v>54</v>
      </c>
      <c r="D356" s="110">
        <f>SUM(D351:D355)</f>
        <v>360</v>
      </c>
      <c r="E356" s="111">
        <f>F356+G356</f>
        <v>1695</v>
      </c>
      <c r="F356" s="112">
        <f>SUM(F351:F355)</f>
        <v>292</v>
      </c>
      <c r="G356" s="113">
        <f>SUM(G351:G355)</f>
        <v>1403</v>
      </c>
      <c r="H356" s="114">
        <f t="shared" si="141"/>
        <v>4.708333333333333</v>
      </c>
      <c r="I356" s="191">
        <f t="shared" si="125"/>
        <v>0.17227138643067846</v>
      </c>
      <c r="J356" s="110">
        <f>SUM(J351:J355)</f>
        <v>360</v>
      </c>
      <c r="K356" s="111">
        <f>L356+M356</f>
        <v>1717</v>
      </c>
      <c r="L356" s="112">
        <f>SUM(L351:L355)</f>
        <v>258</v>
      </c>
      <c r="M356" s="113">
        <f>SUM(M351:M355)</f>
        <v>1459</v>
      </c>
      <c r="N356" s="114">
        <f t="shared" si="142"/>
        <v>4.7694444444444448</v>
      </c>
      <c r="O356" s="191">
        <f t="shared" si="127"/>
        <v>0.15026208503203262</v>
      </c>
      <c r="P356" s="163">
        <f>D356-J356</f>
        <v>0</v>
      </c>
      <c r="Q356" s="164">
        <f t="shared" si="143"/>
        <v>-22</v>
      </c>
      <c r="R356" s="165">
        <f t="shared" si="143"/>
        <v>34</v>
      </c>
      <c r="S356" s="232">
        <f t="shared" si="143"/>
        <v>-56</v>
      </c>
    </row>
    <row r="357" spans="1:19" ht="14.1" customHeight="1" x14ac:dyDescent="0.15">
      <c r="A357" s="267">
        <v>3</v>
      </c>
      <c r="B357" s="24" t="s">
        <v>118</v>
      </c>
      <c r="C357" s="23" t="s">
        <v>122</v>
      </c>
      <c r="D357" s="72">
        <v>80</v>
      </c>
      <c r="E357" s="53">
        <f>SUM(F357:G357)</f>
        <v>72</v>
      </c>
      <c r="F357" s="52">
        <v>10</v>
      </c>
      <c r="G357" s="55">
        <v>62</v>
      </c>
      <c r="H357" s="69">
        <f>E357/D357</f>
        <v>0.9</v>
      </c>
      <c r="I357" s="41"/>
      <c r="J357" s="72">
        <v>80</v>
      </c>
      <c r="K357" s="53">
        <f>SUM(L357:M357)</f>
        <v>88</v>
      </c>
      <c r="L357" s="52">
        <v>11</v>
      </c>
      <c r="M357" s="55">
        <v>77</v>
      </c>
      <c r="N357" s="69">
        <f>K357/J357</f>
        <v>1.1000000000000001</v>
      </c>
      <c r="O357" s="41"/>
      <c r="P357" s="138"/>
      <c r="Q357" s="159">
        <f t="shared" ref="Q357:S358" si="144">E357-K357</f>
        <v>-16</v>
      </c>
      <c r="R357" s="160">
        <f t="shared" si="144"/>
        <v>-1</v>
      </c>
      <c r="S357" s="230">
        <f t="shared" si="144"/>
        <v>-15</v>
      </c>
    </row>
    <row r="358" spans="1:19" ht="14.1" customHeight="1" x14ac:dyDescent="0.15">
      <c r="A358" s="268">
        <v>3</v>
      </c>
      <c r="B358" s="40" t="s">
        <v>118</v>
      </c>
      <c r="C358" s="39" t="s">
        <v>120</v>
      </c>
      <c r="D358" s="50">
        <v>120</v>
      </c>
      <c r="E358" s="58">
        <f>SUM(F358:G358)</f>
        <v>343</v>
      </c>
      <c r="F358" s="57">
        <v>81</v>
      </c>
      <c r="G358" s="26">
        <v>262</v>
      </c>
      <c r="H358" s="49">
        <f>E358/D358</f>
        <v>2.8583333333333334</v>
      </c>
      <c r="I358" s="27"/>
      <c r="J358" s="50">
        <v>120</v>
      </c>
      <c r="K358" s="58">
        <f>SUM(L358:M358)</f>
        <v>406</v>
      </c>
      <c r="L358" s="57">
        <v>86</v>
      </c>
      <c r="M358" s="26">
        <v>320</v>
      </c>
      <c r="N358" s="49">
        <f>K358/J358</f>
        <v>3.3833333333333333</v>
      </c>
      <c r="O358" s="27"/>
      <c r="P358" s="141"/>
      <c r="Q358" s="139">
        <f t="shared" si="144"/>
        <v>-63</v>
      </c>
      <c r="R358" s="140">
        <f t="shared" si="144"/>
        <v>-5</v>
      </c>
      <c r="S358" s="223">
        <f t="shared" si="144"/>
        <v>-58</v>
      </c>
    </row>
    <row r="359" spans="1:19" ht="14.1" customHeight="1" x14ac:dyDescent="0.15">
      <c r="A359" s="267">
        <v>3</v>
      </c>
      <c r="B359" s="24" t="s">
        <v>118</v>
      </c>
      <c r="C359" s="23" t="s">
        <v>121</v>
      </c>
      <c r="D359" s="30">
        <v>40</v>
      </c>
      <c r="E359" s="21">
        <f>SUM(F359:G359)</f>
        <v>49</v>
      </c>
      <c r="F359" s="25">
        <v>16</v>
      </c>
      <c r="G359" s="29">
        <v>33</v>
      </c>
      <c r="H359" s="28">
        <f t="shared" si="141"/>
        <v>1.2250000000000001</v>
      </c>
      <c r="I359" s="27"/>
      <c r="J359" s="30">
        <v>40</v>
      </c>
      <c r="K359" s="21">
        <f>SUM(L359:M359)</f>
        <v>53</v>
      </c>
      <c r="L359" s="25">
        <v>24</v>
      </c>
      <c r="M359" s="29">
        <v>29</v>
      </c>
      <c r="N359" s="28">
        <f t="shared" si="142"/>
        <v>1.325</v>
      </c>
      <c r="O359" s="27"/>
      <c r="P359" s="141"/>
      <c r="Q359" s="134">
        <f t="shared" si="143"/>
        <v>-4</v>
      </c>
      <c r="R359" s="135">
        <f t="shared" si="143"/>
        <v>-8</v>
      </c>
      <c r="S359" s="221">
        <f t="shared" si="143"/>
        <v>4</v>
      </c>
    </row>
    <row r="360" spans="1:19" ht="14.1" customHeight="1" x14ac:dyDescent="0.15">
      <c r="A360" s="268">
        <v>3</v>
      </c>
      <c r="B360" s="40" t="s">
        <v>118</v>
      </c>
      <c r="C360" s="39" t="s">
        <v>119</v>
      </c>
      <c r="D360" s="30">
        <v>40</v>
      </c>
      <c r="E360" s="21">
        <f>SUM(F360:G360)</f>
        <v>103</v>
      </c>
      <c r="F360" s="25">
        <v>66</v>
      </c>
      <c r="G360" s="29">
        <v>37</v>
      </c>
      <c r="H360" s="28">
        <f t="shared" si="141"/>
        <v>2.5750000000000002</v>
      </c>
      <c r="I360" s="27"/>
      <c r="J360" s="30">
        <v>40</v>
      </c>
      <c r="K360" s="21">
        <f>SUM(L360:M360)</f>
        <v>120</v>
      </c>
      <c r="L360" s="25">
        <v>80</v>
      </c>
      <c r="M360" s="29">
        <v>40</v>
      </c>
      <c r="N360" s="28">
        <f t="shared" si="142"/>
        <v>3</v>
      </c>
      <c r="O360" s="27"/>
      <c r="P360" s="141"/>
      <c r="Q360" s="134">
        <f t="shared" si="143"/>
        <v>-17</v>
      </c>
      <c r="R360" s="135">
        <f t="shared" si="143"/>
        <v>-14</v>
      </c>
      <c r="S360" s="221">
        <f t="shared" si="143"/>
        <v>-3</v>
      </c>
    </row>
    <row r="361" spans="1:19" ht="14.1" customHeight="1" x14ac:dyDescent="0.15">
      <c r="A361" s="268">
        <v>3</v>
      </c>
      <c r="B361" s="40" t="s">
        <v>118</v>
      </c>
      <c r="C361" s="39" t="s">
        <v>117</v>
      </c>
      <c r="D361" s="30">
        <v>40</v>
      </c>
      <c r="E361" s="16">
        <f>SUM(F361:G361)</f>
        <v>48</v>
      </c>
      <c r="F361" s="25">
        <v>37</v>
      </c>
      <c r="G361" s="29">
        <v>11</v>
      </c>
      <c r="H361" s="28">
        <f t="shared" si="141"/>
        <v>1.2</v>
      </c>
      <c r="I361" s="18"/>
      <c r="J361" s="30">
        <v>40</v>
      </c>
      <c r="K361" s="16">
        <f>SUM(L361:M361)</f>
        <v>38</v>
      </c>
      <c r="L361" s="25">
        <v>22</v>
      </c>
      <c r="M361" s="29">
        <v>16</v>
      </c>
      <c r="N361" s="28">
        <f t="shared" si="142"/>
        <v>0.95</v>
      </c>
      <c r="O361" s="18"/>
      <c r="P361" s="142"/>
      <c r="Q361" s="134">
        <f t="shared" si="143"/>
        <v>10</v>
      </c>
      <c r="R361" s="135">
        <f t="shared" si="143"/>
        <v>15</v>
      </c>
      <c r="S361" s="221">
        <f t="shared" si="143"/>
        <v>-5</v>
      </c>
    </row>
    <row r="362" spans="1:19" ht="14.1" customHeight="1" x14ac:dyDescent="0.15">
      <c r="A362" s="263" t="s">
        <v>53</v>
      </c>
      <c r="B362" s="108" t="s">
        <v>116</v>
      </c>
      <c r="C362" s="109" t="s">
        <v>54</v>
      </c>
      <c r="D362" s="110">
        <f>SUM(D357:D361)</f>
        <v>320</v>
      </c>
      <c r="E362" s="111">
        <f>F362+G362</f>
        <v>615</v>
      </c>
      <c r="F362" s="112">
        <f>SUM(F357:F361)</f>
        <v>210</v>
      </c>
      <c r="G362" s="113">
        <f>SUM(G357:G361)</f>
        <v>405</v>
      </c>
      <c r="H362" s="114">
        <f t="shared" si="141"/>
        <v>1.921875</v>
      </c>
      <c r="I362" s="191">
        <f t="shared" si="125"/>
        <v>0.34146341463414637</v>
      </c>
      <c r="J362" s="110">
        <f>SUM(J357:J361)</f>
        <v>320</v>
      </c>
      <c r="K362" s="111">
        <f>L362+M362</f>
        <v>705</v>
      </c>
      <c r="L362" s="112">
        <f>SUM(L357:L361)</f>
        <v>223</v>
      </c>
      <c r="M362" s="113">
        <f>SUM(M357:M361)</f>
        <v>482</v>
      </c>
      <c r="N362" s="114">
        <f t="shared" si="142"/>
        <v>2.203125</v>
      </c>
      <c r="O362" s="191">
        <f t="shared" si="127"/>
        <v>0.31631205673758866</v>
      </c>
      <c r="P362" s="163">
        <f>D362-J362</f>
        <v>0</v>
      </c>
      <c r="Q362" s="164">
        <f t="shared" si="143"/>
        <v>-90</v>
      </c>
      <c r="R362" s="165">
        <f t="shared" si="143"/>
        <v>-13</v>
      </c>
      <c r="S362" s="232">
        <f t="shared" si="143"/>
        <v>-77</v>
      </c>
    </row>
    <row r="363" spans="1:19" ht="14.1" customHeight="1" x14ac:dyDescent="0.15">
      <c r="A363" s="267">
        <v>3</v>
      </c>
      <c r="B363" s="24" t="s">
        <v>114</v>
      </c>
      <c r="C363" s="23" t="s">
        <v>115</v>
      </c>
      <c r="D363" s="56">
        <v>70</v>
      </c>
      <c r="E363" s="66">
        <f>SUM(F363:G363)</f>
        <v>495</v>
      </c>
      <c r="F363" s="65">
        <v>87</v>
      </c>
      <c r="G363" s="38">
        <v>408</v>
      </c>
      <c r="H363" s="54"/>
      <c r="I363" s="41"/>
      <c r="J363" s="56">
        <v>70</v>
      </c>
      <c r="K363" s="66">
        <f>SUM(L363:M363)</f>
        <v>510</v>
      </c>
      <c r="L363" s="65">
        <v>78</v>
      </c>
      <c r="M363" s="38">
        <v>432</v>
      </c>
      <c r="N363" s="54"/>
      <c r="O363" s="41"/>
      <c r="P363" s="138"/>
      <c r="Q363" s="152"/>
      <c r="R363" s="153"/>
      <c r="S363" s="227"/>
    </row>
    <row r="364" spans="1:19" ht="14.1" customHeight="1" x14ac:dyDescent="0.15">
      <c r="A364" s="264">
        <v>3</v>
      </c>
      <c r="B364" s="32" t="s">
        <v>114</v>
      </c>
      <c r="C364" s="31" t="s">
        <v>71</v>
      </c>
      <c r="D364" s="22">
        <v>70</v>
      </c>
      <c r="E364" s="62"/>
      <c r="F364" s="61"/>
      <c r="G364" s="17"/>
      <c r="H364" s="47"/>
      <c r="I364" s="18"/>
      <c r="J364" s="22">
        <v>70</v>
      </c>
      <c r="K364" s="62"/>
      <c r="L364" s="61"/>
      <c r="M364" s="17"/>
      <c r="N364" s="47"/>
      <c r="O364" s="18"/>
      <c r="P364" s="142"/>
      <c r="Q364" s="143"/>
      <c r="R364" s="144"/>
      <c r="S364" s="224"/>
    </row>
    <row r="365" spans="1:19" ht="14.1" customHeight="1" x14ac:dyDescent="0.15">
      <c r="A365" s="263" t="s">
        <v>53</v>
      </c>
      <c r="B365" s="108" t="s">
        <v>113</v>
      </c>
      <c r="C365" s="109" t="s">
        <v>54</v>
      </c>
      <c r="D365" s="110">
        <f>SUM(D363:D364)</f>
        <v>140</v>
      </c>
      <c r="E365" s="111">
        <f>F365+G365</f>
        <v>495</v>
      </c>
      <c r="F365" s="112">
        <f>SUM(F363:F364)</f>
        <v>87</v>
      </c>
      <c r="G365" s="113">
        <f>SUM(G363:G364)</f>
        <v>408</v>
      </c>
      <c r="H365" s="114">
        <f t="shared" ref="H365:H370" si="145">E365/D365</f>
        <v>3.5357142857142856</v>
      </c>
      <c r="I365" s="191">
        <f t="shared" si="125"/>
        <v>0.17575757575757575</v>
      </c>
      <c r="J365" s="110">
        <f>SUM(J363:J364)</f>
        <v>140</v>
      </c>
      <c r="K365" s="111">
        <f>L365+M365</f>
        <v>510</v>
      </c>
      <c r="L365" s="112">
        <f>SUM(L363:L364)</f>
        <v>78</v>
      </c>
      <c r="M365" s="113">
        <f>SUM(M363:M364)</f>
        <v>432</v>
      </c>
      <c r="N365" s="114">
        <f t="shared" ref="N365:N370" si="146">K365/J365</f>
        <v>3.6428571428571428</v>
      </c>
      <c r="O365" s="191">
        <f t="shared" si="127"/>
        <v>0.15294117647058825</v>
      </c>
      <c r="P365" s="163">
        <f>D365-J365</f>
        <v>0</v>
      </c>
      <c r="Q365" s="164">
        <f>E365-K365</f>
        <v>-15</v>
      </c>
      <c r="R365" s="165">
        <f>F365-L365</f>
        <v>9</v>
      </c>
      <c r="S365" s="232">
        <f>G365-M365</f>
        <v>-24</v>
      </c>
    </row>
    <row r="366" spans="1:19" ht="14.1" customHeight="1" x14ac:dyDescent="0.15">
      <c r="A366" s="267">
        <v>3</v>
      </c>
      <c r="B366" s="24" t="s">
        <v>46</v>
      </c>
      <c r="C366" s="23" t="s">
        <v>112</v>
      </c>
      <c r="D366" s="37">
        <v>63</v>
      </c>
      <c r="E366" s="34">
        <f>SUM(F366:G366)</f>
        <v>111</v>
      </c>
      <c r="F366" s="33">
        <v>32</v>
      </c>
      <c r="G366" s="36">
        <v>79</v>
      </c>
      <c r="H366" s="35">
        <f t="shared" si="145"/>
        <v>1.7619047619047619</v>
      </c>
      <c r="I366" s="41"/>
      <c r="J366" s="37">
        <v>46</v>
      </c>
      <c r="K366" s="34">
        <f>SUM(L366:M366)</f>
        <v>122</v>
      </c>
      <c r="L366" s="33">
        <v>29</v>
      </c>
      <c r="M366" s="36">
        <v>93</v>
      </c>
      <c r="N366" s="35">
        <f t="shared" si="146"/>
        <v>2.652173913043478</v>
      </c>
      <c r="O366" s="41"/>
      <c r="P366" s="138"/>
      <c r="Q366" s="132">
        <f t="shared" ref="Q366:S368" si="147">E366-K366</f>
        <v>-11</v>
      </c>
      <c r="R366" s="133">
        <f t="shared" si="147"/>
        <v>3</v>
      </c>
      <c r="S366" s="220">
        <f t="shared" si="147"/>
        <v>-14</v>
      </c>
    </row>
    <row r="367" spans="1:19" ht="14.1" customHeight="1" x14ac:dyDescent="0.15">
      <c r="A367" s="264">
        <v>3</v>
      </c>
      <c r="B367" s="32" t="s">
        <v>46</v>
      </c>
      <c r="C367" s="31" t="s">
        <v>85</v>
      </c>
      <c r="D367" s="46">
        <v>193</v>
      </c>
      <c r="E367" s="34">
        <f>SUM(F367:G367)</f>
        <v>374</v>
      </c>
      <c r="F367" s="42">
        <v>222</v>
      </c>
      <c r="G367" s="45">
        <v>152</v>
      </c>
      <c r="H367" s="44">
        <f t="shared" si="145"/>
        <v>1.9378238341968912</v>
      </c>
      <c r="I367" s="18"/>
      <c r="J367" s="46">
        <v>175</v>
      </c>
      <c r="K367" s="34">
        <f>SUM(L367:M367)</f>
        <v>313</v>
      </c>
      <c r="L367" s="42">
        <v>198</v>
      </c>
      <c r="M367" s="45">
        <v>115</v>
      </c>
      <c r="N367" s="44">
        <f t="shared" si="146"/>
        <v>1.7885714285714285</v>
      </c>
      <c r="O367" s="18"/>
      <c r="P367" s="142"/>
      <c r="Q367" s="136">
        <f t="shared" si="147"/>
        <v>61</v>
      </c>
      <c r="R367" s="137">
        <f t="shared" si="147"/>
        <v>24</v>
      </c>
      <c r="S367" s="222">
        <f t="shared" si="147"/>
        <v>37</v>
      </c>
    </row>
    <row r="368" spans="1:19" ht="14.1" customHeight="1" x14ac:dyDescent="0.15">
      <c r="A368" s="263" t="s">
        <v>53</v>
      </c>
      <c r="B368" s="108" t="s">
        <v>111</v>
      </c>
      <c r="C368" s="109" t="s">
        <v>54</v>
      </c>
      <c r="D368" s="110">
        <f>SUM(D366:D367)</f>
        <v>256</v>
      </c>
      <c r="E368" s="111">
        <f>F368+G368</f>
        <v>485</v>
      </c>
      <c r="F368" s="112">
        <f>SUM(F366:F367)</f>
        <v>254</v>
      </c>
      <c r="G368" s="113">
        <f>SUM(G366:G367)</f>
        <v>231</v>
      </c>
      <c r="H368" s="114">
        <f t="shared" si="145"/>
        <v>1.89453125</v>
      </c>
      <c r="I368" s="191">
        <f t="shared" si="125"/>
        <v>0.52371134020618559</v>
      </c>
      <c r="J368" s="110">
        <f>SUM(J366:J367)</f>
        <v>221</v>
      </c>
      <c r="K368" s="111">
        <f>L368+M368</f>
        <v>435</v>
      </c>
      <c r="L368" s="112">
        <f>SUM(L366:L367)</f>
        <v>227</v>
      </c>
      <c r="M368" s="113">
        <f>SUM(M366:M367)</f>
        <v>208</v>
      </c>
      <c r="N368" s="114">
        <f t="shared" si="146"/>
        <v>1.9683257918552035</v>
      </c>
      <c r="O368" s="191">
        <f t="shared" si="127"/>
        <v>0.52183908045977012</v>
      </c>
      <c r="P368" s="163">
        <f>D368-J368</f>
        <v>35</v>
      </c>
      <c r="Q368" s="164">
        <f t="shared" si="147"/>
        <v>50</v>
      </c>
      <c r="R368" s="165">
        <f t="shared" si="147"/>
        <v>27</v>
      </c>
      <c r="S368" s="232">
        <f t="shared" si="147"/>
        <v>23</v>
      </c>
    </row>
    <row r="369" spans="1:19" ht="14.1" customHeight="1" x14ac:dyDescent="0.15">
      <c r="A369" s="262">
        <v>3</v>
      </c>
      <c r="B369" s="60" t="s">
        <v>110</v>
      </c>
      <c r="C369" s="59" t="s">
        <v>48</v>
      </c>
      <c r="D369" s="50">
        <v>59</v>
      </c>
      <c r="E369" s="58">
        <f>SUM(F369:G369)</f>
        <v>66</v>
      </c>
      <c r="F369" s="57">
        <v>64</v>
      </c>
      <c r="G369" s="26">
        <v>2</v>
      </c>
      <c r="H369" s="49"/>
      <c r="I369" s="27"/>
      <c r="J369" s="50">
        <v>65</v>
      </c>
      <c r="K369" s="58">
        <f>SUM(L369:M369)</f>
        <v>73</v>
      </c>
      <c r="L369" s="57">
        <v>73</v>
      </c>
      <c r="M369" s="26">
        <v>0</v>
      </c>
      <c r="N369" s="49"/>
      <c r="O369" s="27"/>
      <c r="P369" s="141"/>
      <c r="Q369" s="139"/>
      <c r="R369" s="140"/>
      <c r="S369" s="223"/>
    </row>
    <row r="370" spans="1:19" ht="14.1" customHeight="1" x14ac:dyDescent="0.15">
      <c r="A370" s="263" t="s">
        <v>53</v>
      </c>
      <c r="B370" s="108" t="s">
        <v>25</v>
      </c>
      <c r="C370" s="109" t="s">
        <v>54</v>
      </c>
      <c r="D370" s="110">
        <f>SUM(D369)</f>
        <v>59</v>
      </c>
      <c r="E370" s="111">
        <f>F370+G370</f>
        <v>66</v>
      </c>
      <c r="F370" s="112">
        <f>SUM(F369)</f>
        <v>64</v>
      </c>
      <c r="G370" s="113">
        <f>SUM(G369)</f>
        <v>2</v>
      </c>
      <c r="H370" s="114">
        <f t="shared" si="145"/>
        <v>1.1186440677966101</v>
      </c>
      <c r="I370" s="191">
        <f t="shared" si="125"/>
        <v>0.96969696969696972</v>
      </c>
      <c r="J370" s="110">
        <f>SUM(J369)</f>
        <v>65</v>
      </c>
      <c r="K370" s="111">
        <f>L370+M370</f>
        <v>73</v>
      </c>
      <c r="L370" s="112">
        <f>SUM(L369)</f>
        <v>73</v>
      </c>
      <c r="M370" s="113">
        <f>SUM(M369)</f>
        <v>0</v>
      </c>
      <c r="N370" s="114">
        <f t="shared" si="146"/>
        <v>1.1230769230769231</v>
      </c>
      <c r="O370" s="191">
        <f t="shared" si="127"/>
        <v>1</v>
      </c>
      <c r="P370" s="163">
        <f>D370-J370</f>
        <v>-6</v>
      </c>
      <c r="Q370" s="164">
        <f>E370-K370</f>
        <v>-7</v>
      </c>
      <c r="R370" s="165">
        <f>F370-L370</f>
        <v>-9</v>
      </c>
      <c r="S370" s="232">
        <f>G370-M370</f>
        <v>2</v>
      </c>
    </row>
    <row r="371" spans="1:19" ht="14.1" customHeight="1" x14ac:dyDescent="0.15">
      <c r="A371" s="269">
        <v>3</v>
      </c>
      <c r="B371" s="71" t="s">
        <v>106</v>
      </c>
      <c r="C371" s="70" t="s">
        <v>109</v>
      </c>
      <c r="D371" s="50">
        <v>520</v>
      </c>
      <c r="E371" s="43">
        <f>SUM(F371:G371)</f>
        <v>343</v>
      </c>
      <c r="F371" s="42">
        <v>71</v>
      </c>
      <c r="G371" s="45">
        <v>272</v>
      </c>
      <c r="H371" s="54"/>
      <c r="I371" s="41"/>
      <c r="J371" s="50">
        <v>540</v>
      </c>
      <c r="K371" s="43">
        <f>SUM(L371:M371)</f>
        <v>326</v>
      </c>
      <c r="L371" s="42">
        <v>51</v>
      </c>
      <c r="M371" s="45">
        <v>275</v>
      </c>
      <c r="N371" s="54"/>
      <c r="O371" s="41"/>
      <c r="P371" s="141"/>
      <c r="Q371" s="159">
        <f t="shared" ref="Q371:Q379" si="148">E371-K371</f>
        <v>17</v>
      </c>
      <c r="R371" s="160">
        <f t="shared" ref="R371:R379" si="149">F371-L371</f>
        <v>20</v>
      </c>
      <c r="S371" s="230">
        <f t="shared" ref="S371:S379" si="150">G371-M371</f>
        <v>-3</v>
      </c>
    </row>
    <row r="372" spans="1:19" ht="14.1" customHeight="1" x14ac:dyDescent="0.15">
      <c r="A372" s="267">
        <v>3</v>
      </c>
      <c r="B372" s="24" t="s">
        <v>106</v>
      </c>
      <c r="C372" s="23" t="s">
        <v>108</v>
      </c>
      <c r="D372" s="50"/>
      <c r="E372" s="43">
        <f>SUM(F372:G372)</f>
        <v>665</v>
      </c>
      <c r="F372" s="25">
        <v>111</v>
      </c>
      <c r="G372" s="29">
        <v>554</v>
      </c>
      <c r="H372" s="49"/>
      <c r="I372" s="27"/>
      <c r="J372" s="50"/>
      <c r="K372" s="43">
        <f>SUM(L372:M372)</f>
        <v>629</v>
      </c>
      <c r="L372" s="25">
        <v>94</v>
      </c>
      <c r="M372" s="29">
        <v>535</v>
      </c>
      <c r="N372" s="49"/>
      <c r="O372" s="27"/>
      <c r="P372" s="141"/>
      <c r="Q372" s="134">
        <f t="shared" si="148"/>
        <v>36</v>
      </c>
      <c r="R372" s="135">
        <f t="shared" si="149"/>
        <v>17</v>
      </c>
      <c r="S372" s="221">
        <f t="shared" si="150"/>
        <v>19</v>
      </c>
    </row>
    <row r="373" spans="1:19" ht="14.1" customHeight="1" x14ac:dyDescent="0.15">
      <c r="A373" s="268">
        <v>3</v>
      </c>
      <c r="B373" s="40" t="s">
        <v>106</v>
      </c>
      <c r="C373" s="39" t="s">
        <v>107</v>
      </c>
      <c r="D373" s="50"/>
      <c r="E373" s="43">
        <f>SUM(F373:G373)</f>
        <v>934</v>
      </c>
      <c r="F373" s="25">
        <v>358</v>
      </c>
      <c r="G373" s="29">
        <v>576</v>
      </c>
      <c r="H373" s="49"/>
      <c r="I373" s="27"/>
      <c r="J373" s="50"/>
      <c r="K373" s="43">
        <f>SUM(L373:M373)</f>
        <v>752</v>
      </c>
      <c r="L373" s="25">
        <v>220</v>
      </c>
      <c r="M373" s="29">
        <v>532</v>
      </c>
      <c r="N373" s="49"/>
      <c r="O373" s="27"/>
      <c r="P373" s="141"/>
      <c r="Q373" s="134">
        <f t="shared" si="148"/>
        <v>182</v>
      </c>
      <c r="R373" s="135">
        <f t="shared" si="149"/>
        <v>138</v>
      </c>
      <c r="S373" s="221">
        <f t="shared" si="150"/>
        <v>44</v>
      </c>
    </row>
    <row r="374" spans="1:19" ht="14.1" customHeight="1" x14ac:dyDescent="0.15">
      <c r="A374" s="268">
        <v>3</v>
      </c>
      <c r="B374" s="40" t="s">
        <v>106</v>
      </c>
      <c r="C374" s="39" t="s">
        <v>105</v>
      </c>
      <c r="D374" s="50"/>
      <c r="E374" s="43">
        <f>SUM(F374:G374)</f>
        <v>350</v>
      </c>
      <c r="F374" s="25">
        <v>186</v>
      </c>
      <c r="G374" s="29">
        <v>164</v>
      </c>
      <c r="H374" s="47"/>
      <c r="I374" s="18"/>
      <c r="J374" s="50"/>
      <c r="K374" s="43">
        <f>SUM(L374:M374)</f>
        <v>341</v>
      </c>
      <c r="L374" s="25">
        <v>174</v>
      </c>
      <c r="M374" s="29">
        <v>167</v>
      </c>
      <c r="N374" s="47"/>
      <c r="O374" s="18"/>
      <c r="P374" s="141"/>
      <c r="Q374" s="161">
        <f t="shared" si="148"/>
        <v>9</v>
      </c>
      <c r="R374" s="162">
        <f t="shared" si="149"/>
        <v>12</v>
      </c>
      <c r="S374" s="231">
        <f t="shared" si="150"/>
        <v>-3</v>
      </c>
    </row>
    <row r="375" spans="1:19" ht="14.1" customHeight="1" x14ac:dyDescent="0.15">
      <c r="A375" s="263" t="s">
        <v>53</v>
      </c>
      <c r="B375" s="108" t="s">
        <v>104</v>
      </c>
      <c r="C375" s="109" t="s">
        <v>54</v>
      </c>
      <c r="D375" s="110">
        <f>SUM(D371:D374)</f>
        <v>520</v>
      </c>
      <c r="E375" s="111">
        <f>F375+G375</f>
        <v>2292</v>
      </c>
      <c r="F375" s="112">
        <f>SUM(F371:F374)</f>
        <v>726</v>
      </c>
      <c r="G375" s="113">
        <f>SUM(G371:G374)</f>
        <v>1566</v>
      </c>
      <c r="H375" s="114">
        <f>E375/D375</f>
        <v>4.407692307692308</v>
      </c>
      <c r="I375" s="191">
        <f t="shared" si="125"/>
        <v>0.31675392670157065</v>
      </c>
      <c r="J375" s="110">
        <f>SUM(J371:J374)</f>
        <v>540</v>
      </c>
      <c r="K375" s="111">
        <f>L375+M375</f>
        <v>2048</v>
      </c>
      <c r="L375" s="112">
        <f>SUM(L371:L374)</f>
        <v>539</v>
      </c>
      <c r="M375" s="113">
        <f>SUM(M371:M374)</f>
        <v>1509</v>
      </c>
      <c r="N375" s="114">
        <f>K375/J375</f>
        <v>3.7925925925925927</v>
      </c>
      <c r="O375" s="191">
        <f t="shared" si="127"/>
        <v>0.26318359375</v>
      </c>
      <c r="P375" s="163">
        <f>D375-J375</f>
        <v>-20</v>
      </c>
      <c r="Q375" s="164">
        <f t="shared" si="148"/>
        <v>244</v>
      </c>
      <c r="R375" s="165">
        <f t="shared" si="149"/>
        <v>187</v>
      </c>
      <c r="S375" s="232">
        <f t="shared" si="150"/>
        <v>57</v>
      </c>
    </row>
    <row r="376" spans="1:19" ht="14.1" customHeight="1" x14ac:dyDescent="0.15">
      <c r="A376" s="269">
        <v>3</v>
      </c>
      <c r="B376" s="71" t="s">
        <v>101</v>
      </c>
      <c r="C376" s="70" t="s">
        <v>103</v>
      </c>
      <c r="D376" s="56">
        <v>275</v>
      </c>
      <c r="E376" s="43">
        <f>SUM(F376:G376)</f>
        <v>208</v>
      </c>
      <c r="F376" s="42">
        <v>22</v>
      </c>
      <c r="G376" s="45">
        <v>186</v>
      </c>
      <c r="H376" s="54"/>
      <c r="I376" s="41"/>
      <c r="J376" s="56">
        <v>280</v>
      </c>
      <c r="K376" s="43">
        <f>SUM(L376:M376)</f>
        <v>257</v>
      </c>
      <c r="L376" s="42">
        <v>20</v>
      </c>
      <c r="M376" s="45">
        <v>237</v>
      </c>
      <c r="N376" s="54"/>
      <c r="O376" s="41"/>
      <c r="P376" s="170"/>
      <c r="Q376" s="159">
        <f t="shared" si="148"/>
        <v>-49</v>
      </c>
      <c r="R376" s="160">
        <f t="shared" si="149"/>
        <v>2</v>
      </c>
      <c r="S376" s="230">
        <f t="shared" si="150"/>
        <v>-51</v>
      </c>
    </row>
    <row r="377" spans="1:19" ht="14.1" customHeight="1" x14ac:dyDescent="0.15">
      <c r="A377" s="268">
        <v>3</v>
      </c>
      <c r="B377" s="40" t="s">
        <v>101</v>
      </c>
      <c r="C377" s="39" t="s">
        <v>102</v>
      </c>
      <c r="D377" s="50"/>
      <c r="E377" s="43">
        <f>SUM(F377:G377)</f>
        <v>566</v>
      </c>
      <c r="F377" s="25">
        <v>79</v>
      </c>
      <c r="G377" s="29">
        <v>487</v>
      </c>
      <c r="H377" s="49"/>
      <c r="I377" s="27"/>
      <c r="J377" s="50"/>
      <c r="K377" s="43">
        <f>SUM(L377:M377)</f>
        <v>627</v>
      </c>
      <c r="L377" s="25">
        <v>92</v>
      </c>
      <c r="M377" s="29">
        <v>535</v>
      </c>
      <c r="N377" s="49"/>
      <c r="O377" s="27"/>
      <c r="P377" s="141"/>
      <c r="Q377" s="134">
        <f t="shared" si="148"/>
        <v>-61</v>
      </c>
      <c r="R377" s="135">
        <f t="shared" si="149"/>
        <v>-13</v>
      </c>
      <c r="S377" s="221">
        <f t="shared" si="150"/>
        <v>-48</v>
      </c>
    </row>
    <row r="378" spans="1:19" ht="14.1" customHeight="1" x14ac:dyDescent="0.15">
      <c r="A378" s="266">
        <v>3</v>
      </c>
      <c r="B378" s="68" t="s">
        <v>101</v>
      </c>
      <c r="C378" s="67" t="s">
        <v>77</v>
      </c>
      <c r="D378" s="48"/>
      <c r="E378" s="43">
        <f>SUM(F378:G378)</f>
        <v>757</v>
      </c>
      <c r="F378" s="15">
        <v>173</v>
      </c>
      <c r="G378" s="20">
        <v>584</v>
      </c>
      <c r="H378" s="47"/>
      <c r="I378" s="18"/>
      <c r="J378" s="48"/>
      <c r="K378" s="43">
        <f>SUM(L378:M378)</f>
        <v>706</v>
      </c>
      <c r="L378" s="15">
        <v>134</v>
      </c>
      <c r="M378" s="20">
        <v>572</v>
      </c>
      <c r="N378" s="47"/>
      <c r="O378" s="18"/>
      <c r="P378" s="142"/>
      <c r="Q378" s="161">
        <f t="shared" si="148"/>
        <v>51</v>
      </c>
      <c r="R378" s="162">
        <f t="shared" si="149"/>
        <v>39</v>
      </c>
      <c r="S378" s="231">
        <f t="shared" si="150"/>
        <v>12</v>
      </c>
    </row>
    <row r="379" spans="1:19" ht="14.1" customHeight="1" x14ac:dyDescent="0.15">
      <c r="A379" s="263" t="s">
        <v>53</v>
      </c>
      <c r="B379" s="108" t="s">
        <v>10</v>
      </c>
      <c r="C379" s="109" t="s">
        <v>54</v>
      </c>
      <c r="D379" s="110">
        <f>SUM(D376:D378)</f>
        <v>275</v>
      </c>
      <c r="E379" s="111">
        <f>F379+G379</f>
        <v>1531</v>
      </c>
      <c r="F379" s="112">
        <f>SUM(F376:F378)</f>
        <v>274</v>
      </c>
      <c r="G379" s="113">
        <f>SUM(G376:G378)</f>
        <v>1257</v>
      </c>
      <c r="H379" s="114">
        <f>E379/D379</f>
        <v>5.5672727272727274</v>
      </c>
      <c r="I379" s="191">
        <f t="shared" si="125"/>
        <v>0.17896799477465708</v>
      </c>
      <c r="J379" s="110">
        <f>SUM(J376:J378)</f>
        <v>280</v>
      </c>
      <c r="K379" s="111">
        <f>L379+M379</f>
        <v>1590</v>
      </c>
      <c r="L379" s="112">
        <f>SUM(L376:L378)</f>
        <v>246</v>
      </c>
      <c r="M379" s="113">
        <f>SUM(M376:M378)</f>
        <v>1344</v>
      </c>
      <c r="N379" s="114">
        <f>K379/J379</f>
        <v>5.6785714285714288</v>
      </c>
      <c r="O379" s="191">
        <f t="shared" si="127"/>
        <v>0.15471698113207547</v>
      </c>
      <c r="P379" s="163">
        <f>D379-J379</f>
        <v>-5</v>
      </c>
      <c r="Q379" s="164">
        <f t="shared" si="148"/>
        <v>-59</v>
      </c>
      <c r="R379" s="165">
        <f t="shared" si="149"/>
        <v>28</v>
      </c>
      <c r="S379" s="232">
        <f t="shared" si="150"/>
        <v>-87</v>
      </c>
    </row>
    <row r="380" spans="1:19" ht="14.1" customHeight="1" x14ac:dyDescent="0.15">
      <c r="A380" s="267">
        <v>3</v>
      </c>
      <c r="B380" s="24" t="s">
        <v>96</v>
      </c>
      <c r="C380" s="23" t="s">
        <v>100</v>
      </c>
      <c r="D380" s="56">
        <v>205</v>
      </c>
      <c r="E380" s="66">
        <f>SUM(F380:G380)</f>
        <v>187</v>
      </c>
      <c r="F380" s="65">
        <v>65</v>
      </c>
      <c r="G380" s="38">
        <v>122</v>
      </c>
      <c r="H380" s="54"/>
      <c r="I380" s="41"/>
      <c r="J380" s="56">
        <v>157</v>
      </c>
      <c r="K380" s="66">
        <f>SUM(L380:M380)</f>
        <v>224</v>
      </c>
      <c r="L380" s="65">
        <v>61</v>
      </c>
      <c r="M380" s="38">
        <v>163</v>
      </c>
      <c r="N380" s="54"/>
      <c r="O380" s="41"/>
      <c r="P380" s="138"/>
      <c r="Q380" s="152"/>
      <c r="R380" s="153"/>
      <c r="S380" s="227"/>
    </row>
    <row r="381" spans="1:19" ht="14.1" customHeight="1" x14ac:dyDescent="0.15">
      <c r="A381" s="267">
        <v>3</v>
      </c>
      <c r="B381" s="24" t="s">
        <v>96</v>
      </c>
      <c r="C381" s="23" t="s">
        <v>99</v>
      </c>
      <c r="D381" s="50"/>
      <c r="E381" s="58"/>
      <c r="F381" s="57"/>
      <c r="G381" s="26"/>
      <c r="H381" s="49"/>
      <c r="I381" s="27"/>
      <c r="J381" s="50"/>
      <c r="K381" s="58"/>
      <c r="L381" s="57"/>
      <c r="M381" s="26"/>
      <c r="N381" s="49"/>
      <c r="O381" s="27"/>
      <c r="P381" s="141"/>
      <c r="Q381" s="139"/>
      <c r="R381" s="140"/>
      <c r="S381" s="223"/>
    </row>
    <row r="382" spans="1:19" ht="14.1" customHeight="1" x14ac:dyDescent="0.15">
      <c r="A382" s="267">
        <v>3</v>
      </c>
      <c r="B382" s="24" t="s">
        <v>96</v>
      </c>
      <c r="C382" s="23" t="s">
        <v>98</v>
      </c>
      <c r="D382" s="50"/>
      <c r="E382" s="58"/>
      <c r="F382" s="57"/>
      <c r="G382" s="26"/>
      <c r="H382" s="49"/>
      <c r="I382" s="27"/>
      <c r="J382" s="50"/>
      <c r="K382" s="58"/>
      <c r="L382" s="57"/>
      <c r="M382" s="26"/>
      <c r="N382" s="49"/>
      <c r="O382" s="27"/>
      <c r="P382" s="141"/>
      <c r="Q382" s="139"/>
      <c r="R382" s="140"/>
      <c r="S382" s="223"/>
    </row>
    <row r="383" spans="1:19" ht="14.1" customHeight="1" x14ac:dyDescent="0.15">
      <c r="A383" s="267">
        <v>3</v>
      </c>
      <c r="B383" s="24" t="s">
        <v>96</v>
      </c>
      <c r="C383" s="23" t="s">
        <v>97</v>
      </c>
      <c r="D383" s="50"/>
      <c r="E383" s="62"/>
      <c r="F383" s="61"/>
      <c r="G383" s="17"/>
      <c r="H383" s="49"/>
      <c r="I383" s="27"/>
      <c r="J383" s="50"/>
      <c r="K383" s="58"/>
      <c r="L383" s="57"/>
      <c r="M383" s="26"/>
      <c r="N383" s="49"/>
      <c r="O383" s="27"/>
      <c r="P383" s="141"/>
      <c r="Q383" s="139"/>
      <c r="R383" s="140"/>
      <c r="S383" s="223"/>
    </row>
    <row r="384" spans="1:19" ht="14.1" customHeight="1" x14ac:dyDescent="0.15">
      <c r="A384" s="263" t="s">
        <v>53</v>
      </c>
      <c r="B384" s="108" t="s">
        <v>26</v>
      </c>
      <c r="C384" s="109" t="s">
        <v>54</v>
      </c>
      <c r="D384" s="110">
        <f>SUM(D380:D383)</f>
        <v>205</v>
      </c>
      <c r="E384" s="111">
        <f>F384+G384</f>
        <v>187</v>
      </c>
      <c r="F384" s="112">
        <f>SUM(F380:F383)</f>
        <v>65</v>
      </c>
      <c r="G384" s="113">
        <f>SUM(G380:G383)</f>
        <v>122</v>
      </c>
      <c r="H384" s="114">
        <f>E384/D384</f>
        <v>0.91219512195121955</v>
      </c>
      <c r="I384" s="191">
        <f t="shared" si="125"/>
        <v>0.34759358288770054</v>
      </c>
      <c r="J384" s="110">
        <f>SUM(J380:J383)</f>
        <v>157</v>
      </c>
      <c r="K384" s="111">
        <f>L384+M384</f>
        <v>224</v>
      </c>
      <c r="L384" s="112">
        <f>SUM(L380:L383)</f>
        <v>61</v>
      </c>
      <c r="M384" s="113">
        <f>SUM(M380:M383)</f>
        <v>163</v>
      </c>
      <c r="N384" s="114">
        <f>K384/J384</f>
        <v>1.4267515923566878</v>
      </c>
      <c r="O384" s="191">
        <f t="shared" si="127"/>
        <v>0.27232142857142855</v>
      </c>
      <c r="P384" s="163">
        <f>D384-J384</f>
        <v>48</v>
      </c>
      <c r="Q384" s="164">
        <f>E384-K384</f>
        <v>-37</v>
      </c>
      <c r="R384" s="165">
        <f>F384-L384</f>
        <v>4</v>
      </c>
      <c r="S384" s="232">
        <f>G384-M384</f>
        <v>-41</v>
      </c>
    </row>
    <row r="385" spans="1:19" ht="14.1" customHeight="1" x14ac:dyDescent="0.15">
      <c r="A385" s="267">
        <v>3</v>
      </c>
      <c r="B385" s="24" t="s">
        <v>34</v>
      </c>
      <c r="C385" s="64" t="s">
        <v>441</v>
      </c>
      <c r="D385" s="56">
        <v>200</v>
      </c>
      <c r="E385" s="53">
        <f t="shared" ref="E385:E391" si="151">SUM(F385:G385)</f>
        <v>88</v>
      </c>
      <c r="F385" s="52">
        <v>9</v>
      </c>
      <c r="G385" s="55">
        <v>79</v>
      </c>
      <c r="H385" s="54"/>
      <c r="I385" s="41"/>
      <c r="J385" s="56">
        <v>213</v>
      </c>
      <c r="K385" s="53">
        <f t="shared" ref="K385:K391" si="152">SUM(L385:M385)</f>
        <v>115</v>
      </c>
      <c r="L385" s="52">
        <v>16</v>
      </c>
      <c r="M385" s="55">
        <v>99</v>
      </c>
      <c r="N385" s="54"/>
      <c r="O385" s="41"/>
      <c r="P385" s="138"/>
      <c r="Q385" s="159">
        <f t="shared" ref="Q385:Q408" si="153">E385-K385</f>
        <v>-27</v>
      </c>
      <c r="R385" s="160">
        <f t="shared" ref="R385:R408" si="154">F385-L385</f>
        <v>-7</v>
      </c>
      <c r="S385" s="230">
        <f t="shared" ref="S385:S408" si="155">G385-M385</f>
        <v>-20</v>
      </c>
    </row>
    <row r="386" spans="1:19" ht="14.1" customHeight="1" x14ac:dyDescent="0.15">
      <c r="A386" s="267">
        <v>3</v>
      </c>
      <c r="B386" s="24" t="s">
        <v>34</v>
      </c>
      <c r="C386" s="64" t="s">
        <v>442</v>
      </c>
      <c r="D386" s="50"/>
      <c r="E386" s="21">
        <f t="shared" si="151"/>
        <v>112</v>
      </c>
      <c r="F386" s="25">
        <v>16</v>
      </c>
      <c r="G386" s="29">
        <v>96</v>
      </c>
      <c r="H386" s="49"/>
      <c r="I386" s="27"/>
      <c r="J386" s="50"/>
      <c r="K386" s="21">
        <f t="shared" si="152"/>
        <v>105</v>
      </c>
      <c r="L386" s="25">
        <v>15</v>
      </c>
      <c r="M386" s="29">
        <v>90</v>
      </c>
      <c r="N386" s="49"/>
      <c r="O386" s="27"/>
      <c r="P386" s="141"/>
      <c r="Q386" s="134">
        <f t="shared" si="153"/>
        <v>7</v>
      </c>
      <c r="R386" s="135">
        <f t="shared" si="154"/>
        <v>1</v>
      </c>
      <c r="S386" s="221">
        <f t="shared" si="155"/>
        <v>6</v>
      </c>
    </row>
    <row r="387" spans="1:19" ht="14.1" customHeight="1" x14ac:dyDescent="0.15">
      <c r="A387" s="267">
        <v>3</v>
      </c>
      <c r="B387" s="24" t="s">
        <v>34</v>
      </c>
      <c r="C387" s="80" t="s">
        <v>301</v>
      </c>
      <c r="D387" s="50"/>
      <c r="E387" s="43">
        <f t="shared" ref="E387" si="156">SUM(F387:G387)</f>
        <v>59</v>
      </c>
      <c r="F387" s="42">
        <v>9</v>
      </c>
      <c r="G387" s="45">
        <v>50</v>
      </c>
      <c r="H387" s="49"/>
      <c r="I387" s="27"/>
      <c r="J387" s="50"/>
      <c r="K387" s="21"/>
      <c r="L387" s="25"/>
      <c r="M387" s="29"/>
      <c r="N387" s="49"/>
      <c r="O387" s="27"/>
      <c r="P387" s="141"/>
      <c r="Q387" s="134">
        <f t="shared" ref="Q387:Q389" si="157">E387-K387</f>
        <v>59</v>
      </c>
      <c r="R387" s="135">
        <f t="shared" ref="R387:R389" si="158">F387-L387</f>
        <v>9</v>
      </c>
      <c r="S387" s="221">
        <f t="shared" ref="S387:S389" si="159">G387-M387</f>
        <v>50</v>
      </c>
    </row>
    <row r="388" spans="1:19" ht="14.1" customHeight="1" x14ac:dyDescent="0.15">
      <c r="A388" s="268">
        <v>3</v>
      </c>
      <c r="B388" s="40" t="s">
        <v>34</v>
      </c>
      <c r="C388" s="278" t="s">
        <v>439</v>
      </c>
      <c r="D388" s="50"/>
      <c r="E388" s="21"/>
      <c r="F388" s="25"/>
      <c r="G388" s="29"/>
      <c r="H388" s="49"/>
      <c r="I388" s="27"/>
      <c r="J388" s="50"/>
      <c r="K388" s="21">
        <f t="shared" si="152"/>
        <v>177</v>
      </c>
      <c r="L388" s="25">
        <v>26</v>
      </c>
      <c r="M388" s="29">
        <v>151</v>
      </c>
      <c r="N388" s="49"/>
      <c r="O388" s="27"/>
      <c r="P388" s="141"/>
      <c r="Q388" s="134">
        <f t="shared" si="157"/>
        <v>-177</v>
      </c>
      <c r="R388" s="135">
        <f t="shared" si="158"/>
        <v>-26</v>
      </c>
      <c r="S388" s="221">
        <f t="shared" si="159"/>
        <v>-151</v>
      </c>
    </row>
    <row r="389" spans="1:19" ht="14.1" customHeight="1" x14ac:dyDescent="0.15">
      <c r="A389" s="268">
        <v>3</v>
      </c>
      <c r="B389" s="40" t="s">
        <v>34</v>
      </c>
      <c r="C389" s="278" t="s">
        <v>440</v>
      </c>
      <c r="D389" s="50"/>
      <c r="E389" s="21"/>
      <c r="F389" s="25"/>
      <c r="G389" s="29"/>
      <c r="H389" s="49"/>
      <c r="I389" s="27"/>
      <c r="J389" s="50"/>
      <c r="K389" s="21">
        <f t="shared" si="152"/>
        <v>65</v>
      </c>
      <c r="L389" s="25">
        <v>12</v>
      </c>
      <c r="M389" s="29">
        <v>53</v>
      </c>
      <c r="N389" s="49"/>
      <c r="O389" s="27"/>
      <c r="P389" s="141"/>
      <c r="Q389" s="134">
        <f t="shared" si="157"/>
        <v>-65</v>
      </c>
      <c r="R389" s="135">
        <f t="shared" si="158"/>
        <v>-12</v>
      </c>
      <c r="S389" s="221">
        <f t="shared" si="159"/>
        <v>-53</v>
      </c>
    </row>
    <row r="390" spans="1:19" ht="14.1" customHeight="1" x14ac:dyDescent="0.15">
      <c r="A390" s="267">
        <v>3</v>
      </c>
      <c r="B390" s="24" t="s">
        <v>34</v>
      </c>
      <c r="C390" s="23" t="s">
        <v>95</v>
      </c>
      <c r="D390" s="50"/>
      <c r="E390" s="21">
        <f t="shared" si="151"/>
        <v>171</v>
      </c>
      <c r="F390" s="25">
        <v>119</v>
      </c>
      <c r="G390" s="29">
        <v>52</v>
      </c>
      <c r="H390" s="49"/>
      <c r="I390" s="27"/>
      <c r="J390" s="50"/>
      <c r="K390" s="21">
        <f t="shared" si="152"/>
        <v>208</v>
      </c>
      <c r="L390" s="25">
        <v>143</v>
      </c>
      <c r="M390" s="29">
        <v>65</v>
      </c>
      <c r="N390" s="49"/>
      <c r="O390" s="27"/>
      <c r="P390" s="141"/>
      <c r="Q390" s="134">
        <f t="shared" si="153"/>
        <v>-37</v>
      </c>
      <c r="R390" s="135">
        <f t="shared" si="154"/>
        <v>-24</v>
      </c>
      <c r="S390" s="221">
        <f t="shared" si="155"/>
        <v>-13</v>
      </c>
    </row>
    <row r="391" spans="1:19" ht="14.1" customHeight="1" x14ac:dyDescent="0.15">
      <c r="A391" s="264">
        <v>3</v>
      </c>
      <c r="B391" s="32" t="s">
        <v>34</v>
      </c>
      <c r="C391" s="31" t="s">
        <v>94</v>
      </c>
      <c r="D391" s="46">
        <v>40</v>
      </c>
      <c r="E391" s="16">
        <f t="shared" si="151"/>
        <v>39</v>
      </c>
      <c r="F391" s="42">
        <v>39</v>
      </c>
      <c r="G391" s="45"/>
      <c r="H391" s="44">
        <f t="shared" ref="H391:H399" si="160">E391/D391</f>
        <v>0.97499999999999998</v>
      </c>
      <c r="I391" s="18"/>
      <c r="J391" s="46">
        <v>40</v>
      </c>
      <c r="K391" s="16">
        <f t="shared" si="152"/>
        <v>40</v>
      </c>
      <c r="L391" s="42">
        <v>40</v>
      </c>
      <c r="M391" s="45"/>
      <c r="N391" s="44">
        <f t="shared" ref="N391:N399" si="161">K391/J391</f>
        <v>1</v>
      </c>
      <c r="O391" s="18"/>
      <c r="P391" s="142"/>
      <c r="Q391" s="161">
        <f t="shared" si="153"/>
        <v>-1</v>
      </c>
      <c r="R391" s="162">
        <f t="shared" si="154"/>
        <v>-1</v>
      </c>
      <c r="S391" s="231">
        <f t="shared" si="155"/>
        <v>0</v>
      </c>
    </row>
    <row r="392" spans="1:19" ht="14.1" customHeight="1" x14ac:dyDescent="0.15">
      <c r="A392" s="263" t="s">
        <v>53</v>
      </c>
      <c r="B392" s="108" t="s">
        <v>34</v>
      </c>
      <c r="C392" s="109" t="s">
        <v>54</v>
      </c>
      <c r="D392" s="110">
        <f>SUM(D385:D391)</f>
        <v>240</v>
      </c>
      <c r="E392" s="111">
        <f>F392+G392</f>
        <v>469</v>
      </c>
      <c r="F392" s="112">
        <f>SUM(F385:F391)</f>
        <v>192</v>
      </c>
      <c r="G392" s="113">
        <f>SUM(G385:G391)</f>
        <v>277</v>
      </c>
      <c r="H392" s="114">
        <f t="shared" si="160"/>
        <v>1.9541666666666666</v>
      </c>
      <c r="I392" s="191">
        <f t="shared" ref="I392:I441" si="162">F392/E392</f>
        <v>0.40938166311300639</v>
      </c>
      <c r="J392" s="110">
        <f>SUM(J385:J391)</f>
        <v>253</v>
      </c>
      <c r="K392" s="111">
        <f>L392+M392</f>
        <v>710</v>
      </c>
      <c r="L392" s="112">
        <f>SUM(L385:L391)</f>
        <v>252</v>
      </c>
      <c r="M392" s="113">
        <f>SUM(M385:M391)</f>
        <v>458</v>
      </c>
      <c r="N392" s="114">
        <f t="shared" si="161"/>
        <v>2.8063241106719365</v>
      </c>
      <c r="O392" s="191">
        <f t="shared" ref="O392:O441" si="163">L392/K392</f>
        <v>0.35492957746478876</v>
      </c>
      <c r="P392" s="163">
        <f>D392-J392</f>
        <v>-13</v>
      </c>
      <c r="Q392" s="164">
        <f t="shared" si="153"/>
        <v>-241</v>
      </c>
      <c r="R392" s="165">
        <f t="shared" si="154"/>
        <v>-60</v>
      </c>
      <c r="S392" s="232">
        <f t="shared" si="155"/>
        <v>-181</v>
      </c>
    </row>
    <row r="393" spans="1:19" ht="14.1" customHeight="1" x14ac:dyDescent="0.15">
      <c r="A393" s="267">
        <v>3</v>
      </c>
      <c r="B393" s="24" t="s">
        <v>91</v>
      </c>
      <c r="C393" s="23" t="s">
        <v>93</v>
      </c>
      <c r="D393" s="37">
        <v>40</v>
      </c>
      <c r="E393" s="34">
        <f>SUM(F393:G393)</f>
        <v>111</v>
      </c>
      <c r="F393" s="33">
        <v>18</v>
      </c>
      <c r="G393" s="36">
        <v>93</v>
      </c>
      <c r="H393" s="35">
        <f t="shared" si="160"/>
        <v>2.7749999999999999</v>
      </c>
      <c r="I393" s="41"/>
      <c r="J393" s="37">
        <v>40</v>
      </c>
      <c r="K393" s="34">
        <f>SUM(L393:M393)</f>
        <v>126</v>
      </c>
      <c r="L393" s="33">
        <v>18</v>
      </c>
      <c r="M393" s="36">
        <v>108</v>
      </c>
      <c r="N393" s="35">
        <f t="shared" si="161"/>
        <v>3.15</v>
      </c>
      <c r="O393" s="41"/>
      <c r="P393" s="138"/>
      <c r="Q393" s="132">
        <f t="shared" si="153"/>
        <v>-15</v>
      </c>
      <c r="R393" s="133">
        <f t="shared" si="154"/>
        <v>0</v>
      </c>
      <c r="S393" s="220">
        <f t="shared" si="155"/>
        <v>-15</v>
      </c>
    </row>
    <row r="394" spans="1:19" ht="14.1" customHeight="1" x14ac:dyDescent="0.15">
      <c r="A394" s="268">
        <v>3</v>
      </c>
      <c r="B394" s="40" t="s">
        <v>91</v>
      </c>
      <c r="C394" s="39" t="s">
        <v>92</v>
      </c>
      <c r="D394" s="30">
        <v>80</v>
      </c>
      <c r="E394" s="34">
        <f>SUM(F394:G394)</f>
        <v>186</v>
      </c>
      <c r="F394" s="25">
        <v>37</v>
      </c>
      <c r="G394" s="29">
        <v>149</v>
      </c>
      <c r="H394" s="28">
        <f t="shared" si="160"/>
        <v>2.3250000000000002</v>
      </c>
      <c r="I394" s="27"/>
      <c r="J394" s="30">
        <v>80</v>
      </c>
      <c r="K394" s="34">
        <f>SUM(L394:M394)</f>
        <v>226</v>
      </c>
      <c r="L394" s="25">
        <v>31</v>
      </c>
      <c r="M394" s="29">
        <v>195</v>
      </c>
      <c r="N394" s="28">
        <f t="shared" si="161"/>
        <v>2.8250000000000002</v>
      </c>
      <c r="O394" s="27"/>
      <c r="P394" s="141"/>
      <c r="Q394" s="134">
        <f t="shared" si="153"/>
        <v>-40</v>
      </c>
      <c r="R394" s="135">
        <f t="shared" si="154"/>
        <v>6</v>
      </c>
      <c r="S394" s="221">
        <f t="shared" si="155"/>
        <v>-46</v>
      </c>
    </row>
    <row r="395" spans="1:19" ht="14.1" customHeight="1" x14ac:dyDescent="0.15">
      <c r="A395" s="264">
        <v>3</v>
      </c>
      <c r="B395" s="32" t="s">
        <v>91</v>
      </c>
      <c r="C395" s="31" t="s">
        <v>85</v>
      </c>
      <c r="D395" s="46">
        <v>320</v>
      </c>
      <c r="E395" s="34">
        <f>SUM(F395:G395)</f>
        <v>1029</v>
      </c>
      <c r="F395" s="42">
        <v>393</v>
      </c>
      <c r="G395" s="45">
        <v>636</v>
      </c>
      <c r="H395" s="44">
        <f t="shared" si="160"/>
        <v>3.2156250000000002</v>
      </c>
      <c r="I395" s="18"/>
      <c r="J395" s="46">
        <v>320</v>
      </c>
      <c r="K395" s="34">
        <f>SUM(L395:M395)</f>
        <v>921</v>
      </c>
      <c r="L395" s="42">
        <v>319</v>
      </c>
      <c r="M395" s="45">
        <v>602</v>
      </c>
      <c r="N395" s="44">
        <f t="shared" si="161"/>
        <v>2.8781249999999998</v>
      </c>
      <c r="O395" s="18"/>
      <c r="P395" s="142"/>
      <c r="Q395" s="136">
        <f t="shared" si="153"/>
        <v>108</v>
      </c>
      <c r="R395" s="137">
        <f t="shared" si="154"/>
        <v>74</v>
      </c>
      <c r="S395" s="222">
        <f t="shared" si="155"/>
        <v>34</v>
      </c>
    </row>
    <row r="396" spans="1:19" ht="14.1" customHeight="1" x14ac:dyDescent="0.15">
      <c r="A396" s="263" t="s">
        <v>53</v>
      </c>
      <c r="B396" s="108" t="s">
        <v>90</v>
      </c>
      <c r="C396" s="109" t="s">
        <v>54</v>
      </c>
      <c r="D396" s="110">
        <f>SUM(D393:D395)</f>
        <v>440</v>
      </c>
      <c r="E396" s="111">
        <f>F396+G396</f>
        <v>1326</v>
      </c>
      <c r="F396" s="112">
        <f>SUM(F393:F395)</f>
        <v>448</v>
      </c>
      <c r="G396" s="113">
        <f>SUM(G393:G395)</f>
        <v>878</v>
      </c>
      <c r="H396" s="114">
        <f t="shared" si="160"/>
        <v>3.0136363636363637</v>
      </c>
      <c r="I396" s="191">
        <f t="shared" si="162"/>
        <v>0.33785822021116141</v>
      </c>
      <c r="J396" s="110">
        <f>SUM(J393:J395)</f>
        <v>440</v>
      </c>
      <c r="K396" s="111">
        <f>L396+M396</f>
        <v>1273</v>
      </c>
      <c r="L396" s="112">
        <f>SUM(L393:L395)</f>
        <v>368</v>
      </c>
      <c r="M396" s="113">
        <f>SUM(M393:M395)</f>
        <v>905</v>
      </c>
      <c r="N396" s="114">
        <f t="shared" si="161"/>
        <v>2.8931818181818181</v>
      </c>
      <c r="O396" s="191">
        <f t="shared" si="163"/>
        <v>0.28908091123330715</v>
      </c>
      <c r="P396" s="163">
        <f>D396-J396</f>
        <v>0</v>
      </c>
      <c r="Q396" s="164">
        <f t="shared" si="153"/>
        <v>53</v>
      </c>
      <c r="R396" s="165">
        <f t="shared" si="154"/>
        <v>80</v>
      </c>
      <c r="S396" s="232">
        <f t="shared" si="155"/>
        <v>-27</v>
      </c>
    </row>
    <row r="397" spans="1:19" ht="14.1" customHeight="1" x14ac:dyDescent="0.15">
      <c r="A397" s="267">
        <v>3</v>
      </c>
      <c r="B397" s="24" t="s">
        <v>88</v>
      </c>
      <c r="C397" s="23" t="s">
        <v>89</v>
      </c>
      <c r="D397" s="37">
        <v>22</v>
      </c>
      <c r="E397" s="34">
        <f>SUM(F397:G397)</f>
        <v>0</v>
      </c>
      <c r="F397" s="33">
        <v>0</v>
      </c>
      <c r="G397" s="36">
        <v>0</v>
      </c>
      <c r="H397" s="35">
        <f t="shared" si="160"/>
        <v>0</v>
      </c>
      <c r="I397" s="41"/>
      <c r="J397" s="37">
        <v>17</v>
      </c>
      <c r="K397" s="34">
        <f>SUM(L397:M397)</f>
        <v>0</v>
      </c>
      <c r="L397" s="33">
        <v>0</v>
      </c>
      <c r="M397" s="36">
        <v>0</v>
      </c>
      <c r="N397" s="35">
        <f t="shared" si="161"/>
        <v>0</v>
      </c>
      <c r="O397" s="41"/>
      <c r="P397" s="138"/>
      <c r="Q397" s="132">
        <f t="shared" si="153"/>
        <v>0</v>
      </c>
      <c r="R397" s="133">
        <f t="shared" si="154"/>
        <v>0</v>
      </c>
      <c r="S397" s="220">
        <f t="shared" si="155"/>
        <v>0</v>
      </c>
    </row>
    <row r="398" spans="1:19" ht="14.1" customHeight="1" x14ac:dyDescent="0.15">
      <c r="A398" s="264">
        <v>3</v>
      </c>
      <c r="B398" s="32" t="s">
        <v>88</v>
      </c>
      <c r="C398" s="31" t="s">
        <v>87</v>
      </c>
      <c r="D398" s="46">
        <v>90</v>
      </c>
      <c r="E398" s="34">
        <f>SUM(F398:G398)</f>
        <v>3</v>
      </c>
      <c r="F398" s="42">
        <v>1</v>
      </c>
      <c r="G398" s="45">
        <v>2</v>
      </c>
      <c r="H398" s="44">
        <f t="shared" si="160"/>
        <v>3.3333333333333333E-2</v>
      </c>
      <c r="I398" s="18"/>
      <c r="J398" s="46">
        <v>89</v>
      </c>
      <c r="K398" s="34">
        <f>SUM(L398:M398)</f>
        <v>7</v>
      </c>
      <c r="L398" s="42">
        <v>3</v>
      </c>
      <c r="M398" s="45">
        <v>4</v>
      </c>
      <c r="N398" s="44">
        <f t="shared" si="161"/>
        <v>7.8651685393258425E-2</v>
      </c>
      <c r="O398" s="18"/>
      <c r="P398" s="142"/>
      <c r="Q398" s="136">
        <f t="shared" si="153"/>
        <v>-4</v>
      </c>
      <c r="R398" s="137">
        <f t="shared" si="154"/>
        <v>-2</v>
      </c>
      <c r="S398" s="222">
        <f t="shared" si="155"/>
        <v>-2</v>
      </c>
    </row>
    <row r="399" spans="1:19" ht="14.1" customHeight="1" x14ac:dyDescent="0.15">
      <c r="A399" s="263" t="s">
        <v>53</v>
      </c>
      <c r="B399" s="108" t="s">
        <v>86</v>
      </c>
      <c r="C399" s="109" t="s">
        <v>54</v>
      </c>
      <c r="D399" s="110">
        <f>SUM(D397:D398)</f>
        <v>112</v>
      </c>
      <c r="E399" s="111">
        <f>F399+G399</f>
        <v>3</v>
      </c>
      <c r="F399" s="112">
        <f>SUM(F397:F398)</f>
        <v>1</v>
      </c>
      <c r="G399" s="113">
        <f>SUM(G397:G398)</f>
        <v>2</v>
      </c>
      <c r="H399" s="114">
        <f t="shared" si="160"/>
        <v>2.6785714285714284E-2</v>
      </c>
      <c r="I399" s="191">
        <f t="shared" si="162"/>
        <v>0.33333333333333331</v>
      </c>
      <c r="J399" s="110">
        <f>SUM(J397:J398)</f>
        <v>106</v>
      </c>
      <c r="K399" s="111">
        <f>L399+M399</f>
        <v>7</v>
      </c>
      <c r="L399" s="112">
        <f>SUM(L397:L398)</f>
        <v>3</v>
      </c>
      <c r="M399" s="113">
        <f>SUM(M397:M398)</f>
        <v>4</v>
      </c>
      <c r="N399" s="114">
        <f t="shared" si="161"/>
        <v>6.6037735849056603E-2</v>
      </c>
      <c r="O399" s="191">
        <f t="shared" si="163"/>
        <v>0.42857142857142855</v>
      </c>
      <c r="P399" s="163">
        <f>D399-J399</f>
        <v>6</v>
      </c>
      <c r="Q399" s="164">
        <f t="shared" si="153"/>
        <v>-4</v>
      </c>
      <c r="R399" s="165">
        <f t="shared" si="154"/>
        <v>-2</v>
      </c>
      <c r="S399" s="232">
        <f t="shared" si="155"/>
        <v>-2</v>
      </c>
    </row>
    <row r="400" spans="1:19" ht="14.1" customHeight="1" x14ac:dyDescent="0.15">
      <c r="A400" s="267">
        <v>3</v>
      </c>
      <c r="B400" s="40" t="s">
        <v>82</v>
      </c>
      <c r="C400" s="39" t="s">
        <v>85</v>
      </c>
      <c r="D400" s="72">
        <v>120</v>
      </c>
      <c r="E400" s="21">
        <f>SUM(F400:G400)</f>
        <v>327</v>
      </c>
      <c r="F400" s="25">
        <v>84</v>
      </c>
      <c r="G400" s="29">
        <v>243</v>
      </c>
      <c r="H400" s="54"/>
      <c r="I400" s="41"/>
      <c r="J400" s="72">
        <v>120</v>
      </c>
      <c r="K400" s="21">
        <f>SUM(L400:M400)</f>
        <v>374</v>
      </c>
      <c r="L400" s="25">
        <v>100</v>
      </c>
      <c r="M400" s="29">
        <v>274</v>
      </c>
      <c r="N400" s="54"/>
      <c r="O400" s="41"/>
      <c r="P400" s="138"/>
      <c r="Q400" s="134">
        <f t="shared" si="153"/>
        <v>-47</v>
      </c>
      <c r="R400" s="135">
        <f t="shared" si="154"/>
        <v>-16</v>
      </c>
      <c r="S400" s="221">
        <f t="shared" si="155"/>
        <v>-31</v>
      </c>
    </row>
    <row r="401" spans="1:19" ht="14.1" customHeight="1" x14ac:dyDescent="0.15">
      <c r="A401" s="268">
        <v>3</v>
      </c>
      <c r="B401" s="40" t="s">
        <v>82</v>
      </c>
      <c r="C401" s="39" t="s">
        <v>84</v>
      </c>
      <c r="D401" s="30">
        <v>60</v>
      </c>
      <c r="E401" s="21">
        <f>SUM(F401:G401)</f>
        <v>84</v>
      </c>
      <c r="F401" s="25">
        <v>39</v>
      </c>
      <c r="G401" s="29">
        <v>45</v>
      </c>
      <c r="H401" s="49"/>
      <c r="I401" s="27"/>
      <c r="J401" s="30">
        <v>60</v>
      </c>
      <c r="K401" s="21">
        <f>SUM(L401:M401)</f>
        <v>79</v>
      </c>
      <c r="L401" s="25">
        <v>38</v>
      </c>
      <c r="M401" s="29">
        <v>41</v>
      </c>
      <c r="N401" s="49"/>
      <c r="O401" s="27"/>
      <c r="P401" s="141"/>
      <c r="Q401" s="134">
        <f t="shared" si="153"/>
        <v>5</v>
      </c>
      <c r="R401" s="135">
        <f t="shared" si="154"/>
        <v>1</v>
      </c>
      <c r="S401" s="221">
        <f t="shared" si="155"/>
        <v>4</v>
      </c>
    </row>
    <row r="402" spans="1:19" ht="14.1" customHeight="1" x14ac:dyDescent="0.15">
      <c r="A402" s="264">
        <v>3</v>
      </c>
      <c r="B402" s="32" t="s">
        <v>82</v>
      </c>
      <c r="C402" s="31" t="s">
        <v>83</v>
      </c>
      <c r="D402" s="30">
        <v>60</v>
      </c>
      <c r="E402" s="43">
        <f>SUM(F402:G402)</f>
        <v>134</v>
      </c>
      <c r="F402" s="42">
        <v>52</v>
      </c>
      <c r="G402" s="45">
        <v>82</v>
      </c>
      <c r="H402" s="49"/>
      <c r="I402" s="27"/>
      <c r="J402" s="30">
        <v>60</v>
      </c>
      <c r="K402" s="43">
        <f>SUM(L402:M402)</f>
        <v>155</v>
      </c>
      <c r="L402" s="42">
        <v>72</v>
      </c>
      <c r="M402" s="45">
        <v>83</v>
      </c>
      <c r="N402" s="49"/>
      <c r="O402" s="27"/>
      <c r="P402" s="141"/>
      <c r="Q402" s="136">
        <f t="shared" si="153"/>
        <v>-21</v>
      </c>
      <c r="R402" s="137">
        <f t="shared" si="154"/>
        <v>-20</v>
      </c>
      <c r="S402" s="222">
        <f t="shared" si="155"/>
        <v>-1</v>
      </c>
    </row>
    <row r="403" spans="1:19" ht="14.1" customHeight="1" x14ac:dyDescent="0.15">
      <c r="A403" s="264">
        <v>3</v>
      </c>
      <c r="B403" s="32" t="s">
        <v>82</v>
      </c>
      <c r="C403" s="31" t="s">
        <v>81</v>
      </c>
      <c r="D403" s="22">
        <v>60</v>
      </c>
      <c r="E403" s="16">
        <f>SUM(F403:G403)</f>
        <v>47</v>
      </c>
      <c r="F403" s="15">
        <v>11</v>
      </c>
      <c r="G403" s="20">
        <v>36</v>
      </c>
      <c r="H403" s="47"/>
      <c r="I403" s="18"/>
      <c r="J403" s="22">
        <v>60</v>
      </c>
      <c r="K403" s="16">
        <f>SUM(L403:M403)</f>
        <v>64</v>
      </c>
      <c r="L403" s="15">
        <v>28</v>
      </c>
      <c r="M403" s="20">
        <v>36</v>
      </c>
      <c r="N403" s="47"/>
      <c r="O403" s="18"/>
      <c r="P403" s="142"/>
      <c r="Q403" s="161">
        <f t="shared" si="153"/>
        <v>-17</v>
      </c>
      <c r="R403" s="162">
        <f t="shared" si="154"/>
        <v>-17</v>
      </c>
      <c r="S403" s="231">
        <f t="shared" si="155"/>
        <v>0</v>
      </c>
    </row>
    <row r="404" spans="1:19" ht="14.1" customHeight="1" x14ac:dyDescent="0.15">
      <c r="A404" s="263" t="s">
        <v>53</v>
      </c>
      <c r="B404" s="108" t="s">
        <v>80</v>
      </c>
      <c r="C404" s="109" t="s">
        <v>54</v>
      </c>
      <c r="D404" s="110">
        <f>SUM(D400:D403)</f>
        <v>300</v>
      </c>
      <c r="E404" s="111">
        <f>F404+G404</f>
        <v>592</v>
      </c>
      <c r="F404" s="112">
        <f>SUM(F400:F403)</f>
        <v>186</v>
      </c>
      <c r="G404" s="113">
        <f>SUM(G400:G403)</f>
        <v>406</v>
      </c>
      <c r="H404" s="114">
        <f t="shared" ref="H404:H410" si="164">E404/D404</f>
        <v>1.9733333333333334</v>
      </c>
      <c r="I404" s="191">
        <f t="shared" si="162"/>
        <v>0.3141891891891892</v>
      </c>
      <c r="J404" s="110">
        <f>SUM(J400:J403)</f>
        <v>300</v>
      </c>
      <c r="K404" s="111">
        <f>L404+M404</f>
        <v>672</v>
      </c>
      <c r="L404" s="112">
        <f>SUM(L400:L403)</f>
        <v>238</v>
      </c>
      <c r="M404" s="113">
        <f>SUM(M400:M403)</f>
        <v>434</v>
      </c>
      <c r="N404" s="114">
        <f t="shared" ref="N404:N410" si="165">K404/J404</f>
        <v>2.2400000000000002</v>
      </c>
      <c r="O404" s="191">
        <f t="shared" si="163"/>
        <v>0.35416666666666669</v>
      </c>
      <c r="P404" s="163">
        <f>D404-J404</f>
        <v>0</v>
      </c>
      <c r="Q404" s="164">
        <f t="shared" si="153"/>
        <v>-80</v>
      </c>
      <c r="R404" s="165">
        <f t="shared" si="154"/>
        <v>-52</v>
      </c>
      <c r="S404" s="232">
        <f t="shared" si="155"/>
        <v>-28</v>
      </c>
    </row>
    <row r="405" spans="1:19" ht="14.1" customHeight="1" x14ac:dyDescent="0.15">
      <c r="A405" s="264">
        <v>3</v>
      </c>
      <c r="B405" s="24" t="s">
        <v>78</v>
      </c>
      <c r="C405" s="23" t="s">
        <v>71</v>
      </c>
      <c r="D405" s="37">
        <v>80</v>
      </c>
      <c r="E405" s="34">
        <f>SUM(F405:G405)</f>
        <v>238</v>
      </c>
      <c r="F405" s="33">
        <v>47</v>
      </c>
      <c r="G405" s="36">
        <v>191</v>
      </c>
      <c r="H405" s="35">
        <f t="shared" si="164"/>
        <v>2.9750000000000001</v>
      </c>
      <c r="I405" s="41"/>
      <c r="J405" s="37">
        <v>80</v>
      </c>
      <c r="K405" s="34">
        <f>SUM(L405:M405)</f>
        <v>233</v>
      </c>
      <c r="L405" s="33">
        <v>45</v>
      </c>
      <c r="M405" s="36">
        <v>188</v>
      </c>
      <c r="N405" s="35">
        <f t="shared" si="165"/>
        <v>2.9125000000000001</v>
      </c>
      <c r="O405" s="41"/>
      <c r="P405" s="138"/>
      <c r="Q405" s="132">
        <f t="shared" si="153"/>
        <v>5</v>
      </c>
      <c r="R405" s="133">
        <f t="shared" si="154"/>
        <v>2</v>
      </c>
      <c r="S405" s="220">
        <f t="shared" si="155"/>
        <v>3</v>
      </c>
    </row>
    <row r="406" spans="1:19" ht="14.1" customHeight="1" x14ac:dyDescent="0.15">
      <c r="A406" s="264">
        <v>3</v>
      </c>
      <c r="B406" s="40" t="s">
        <v>78</v>
      </c>
      <c r="C406" s="39" t="s">
        <v>79</v>
      </c>
      <c r="D406" s="30">
        <v>80</v>
      </c>
      <c r="E406" s="34">
        <f>SUM(F406:G406)</f>
        <v>79</v>
      </c>
      <c r="F406" s="25">
        <v>25</v>
      </c>
      <c r="G406" s="29">
        <v>54</v>
      </c>
      <c r="H406" s="28">
        <f t="shared" si="164"/>
        <v>0.98750000000000004</v>
      </c>
      <c r="I406" s="27"/>
      <c r="J406" s="30">
        <v>80</v>
      </c>
      <c r="K406" s="34">
        <f>SUM(L406:M406)</f>
        <v>89</v>
      </c>
      <c r="L406" s="25">
        <v>20</v>
      </c>
      <c r="M406" s="29">
        <v>69</v>
      </c>
      <c r="N406" s="28">
        <f t="shared" si="165"/>
        <v>1.1125</v>
      </c>
      <c r="O406" s="27"/>
      <c r="P406" s="141"/>
      <c r="Q406" s="134">
        <f t="shared" si="153"/>
        <v>-10</v>
      </c>
      <c r="R406" s="135">
        <f t="shared" si="154"/>
        <v>5</v>
      </c>
      <c r="S406" s="221">
        <f t="shared" si="155"/>
        <v>-15</v>
      </c>
    </row>
    <row r="407" spans="1:19" ht="14.1" customHeight="1" x14ac:dyDescent="0.15">
      <c r="A407" s="264">
        <v>3</v>
      </c>
      <c r="B407" s="32" t="s">
        <v>78</v>
      </c>
      <c r="C407" s="31" t="s">
        <v>77</v>
      </c>
      <c r="D407" s="46">
        <v>120</v>
      </c>
      <c r="E407" s="34">
        <f>SUM(F407:G407)</f>
        <v>388</v>
      </c>
      <c r="F407" s="42">
        <v>146</v>
      </c>
      <c r="G407" s="45">
        <v>242</v>
      </c>
      <c r="H407" s="44">
        <f t="shared" si="164"/>
        <v>3.2333333333333334</v>
      </c>
      <c r="I407" s="18"/>
      <c r="J407" s="46">
        <v>120</v>
      </c>
      <c r="K407" s="34">
        <f>SUM(L407:M407)</f>
        <v>333</v>
      </c>
      <c r="L407" s="42">
        <v>120</v>
      </c>
      <c r="M407" s="45">
        <v>213</v>
      </c>
      <c r="N407" s="44">
        <f t="shared" si="165"/>
        <v>2.7749999999999999</v>
      </c>
      <c r="O407" s="18"/>
      <c r="P407" s="142"/>
      <c r="Q407" s="136">
        <f t="shared" si="153"/>
        <v>55</v>
      </c>
      <c r="R407" s="137">
        <f t="shared" si="154"/>
        <v>26</v>
      </c>
      <c r="S407" s="222">
        <f t="shared" si="155"/>
        <v>29</v>
      </c>
    </row>
    <row r="408" spans="1:19" ht="14.1" customHeight="1" x14ac:dyDescent="0.15">
      <c r="A408" s="263" t="s">
        <v>53</v>
      </c>
      <c r="B408" s="108" t="s">
        <v>76</v>
      </c>
      <c r="C408" s="109" t="s">
        <v>54</v>
      </c>
      <c r="D408" s="110">
        <f>SUM(D405:D407)</f>
        <v>280</v>
      </c>
      <c r="E408" s="111">
        <f>F408+G408</f>
        <v>705</v>
      </c>
      <c r="F408" s="112">
        <f>SUM(F405:F407)</f>
        <v>218</v>
      </c>
      <c r="G408" s="113">
        <f>SUM(G405:G407)</f>
        <v>487</v>
      </c>
      <c r="H408" s="114">
        <f t="shared" si="164"/>
        <v>2.5178571428571428</v>
      </c>
      <c r="I408" s="191">
        <f t="shared" si="162"/>
        <v>0.30921985815602837</v>
      </c>
      <c r="J408" s="110">
        <f>SUM(J405:J407)</f>
        <v>280</v>
      </c>
      <c r="K408" s="111">
        <f>L408+M408</f>
        <v>655</v>
      </c>
      <c r="L408" s="112">
        <f>SUM(L405:L407)</f>
        <v>185</v>
      </c>
      <c r="M408" s="113">
        <f>SUM(M405:M407)</f>
        <v>470</v>
      </c>
      <c r="N408" s="114">
        <f t="shared" si="165"/>
        <v>2.3392857142857144</v>
      </c>
      <c r="O408" s="191">
        <f t="shared" si="163"/>
        <v>0.28244274809160308</v>
      </c>
      <c r="P408" s="163">
        <f>D408-J408</f>
        <v>0</v>
      </c>
      <c r="Q408" s="164">
        <f t="shared" si="153"/>
        <v>50</v>
      </c>
      <c r="R408" s="165">
        <f t="shared" si="154"/>
        <v>33</v>
      </c>
      <c r="S408" s="232">
        <f t="shared" si="155"/>
        <v>17</v>
      </c>
    </row>
    <row r="409" spans="1:19" ht="14.1" customHeight="1" x14ac:dyDescent="0.15">
      <c r="A409" s="262">
        <v>3</v>
      </c>
      <c r="B409" s="60" t="s">
        <v>74</v>
      </c>
      <c r="C409" s="59" t="s">
        <v>75</v>
      </c>
      <c r="D409" s="50">
        <v>210</v>
      </c>
      <c r="E409" s="58">
        <f>SUM(F409:G409)</f>
        <v>440</v>
      </c>
      <c r="F409" s="57">
        <v>175</v>
      </c>
      <c r="G409" s="26">
        <v>265</v>
      </c>
      <c r="H409" s="49"/>
      <c r="I409" s="27"/>
      <c r="J409" s="50">
        <v>210</v>
      </c>
      <c r="K409" s="58">
        <f>SUM(L409:M409)</f>
        <v>466</v>
      </c>
      <c r="L409" s="57">
        <v>153</v>
      </c>
      <c r="M409" s="26">
        <v>313</v>
      </c>
      <c r="N409" s="49"/>
      <c r="O409" s="27"/>
      <c r="P409" s="141"/>
      <c r="Q409" s="139"/>
      <c r="R409" s="140"/>
      <c r="S409" s="223"/>
    </row>
    <row r="410" spans="1:19" ht="14.1" customHeight="1" x14ac:dyDescent="0.15">
      <c r="A410" s="263" t="s">
        <v>53</v>
      </c>
      <c r="B410" s="108" t="s">
        <v>74</v>
      </c>
      <c r="C410" s="109" t="s">
        <v>54</v>
      </c>
      <c r="D410" s="110">
        <f>SUM(D409)</f>
        <v>210</v>
      </c>
      <c r="E410" s="111">
        <f>F410+G410</f>
        <v>440</v>
      </c>
      <c r="F410" s="112">
        <f>SUM(F409)</f>
        <v>175</v>
      </c>
      <c r="G410" s="113">
        <f>SUM(G409)</f>
        <v>265</v>
      </c>
      <c r="H410" s="114">
        <f t="shared" si="164"/>
        <v>2.0952380952380953</v>
      </c>
      <c r="I410" s="191">
        <f t="shared" si="162"/>
        <v>0.39772727272727271</v>
      </c>
      <c r="J410" s="110">
        <f>SUM(J409)</f>
        <v>210</v>
      </c>
      <c r="K410" s="111">
        <f>L410+M410</f>
        <v>466</v>
      </c>
      <c r="L410" s="112">
        <f>SUM(L409)</f>
        <v>153</v>
      </c>
      <c r="M410" s="113">
        <f>SUM(M409)</f>
        <v>313</v>
      </c>
      <c r="N410" s="114">
        <f t="shared" si="165"/>
        <v>2.2190476190476192</v>
      </c>
      <c r="O410" s="191">
        <f t="shared" si="163"/>
        <v>0.3283261802575107</v>
      </c>
      <c r="P410" s="163">
        <f>D410-J410</f>
        <v>0</v>
      </c>
      <c r="Q410" s="164">
        <f>E410-K410</f>
        <v>-26</v>
      </c>
      <c r="R410" s="165">
        <f>F410-L410</f>
        <v>22</v>
      </c>
      <c r="S410" s="232">
        <f>G410-M410</f>
        <v>-48</v>
      </c>
    </row>
    <row r="411" spans="1:19" ht="14.1" customHeight="1" x14ac:dyDescent="0.15">
      <c r="A411" s="267">
        <v>3</v>
      </c>
      <c r="B411" s="24" t="s">
        <v>70</v>
      </c>
      <c r="C411" s="23" t="s">
        <v>73</v>
      </c>
      <c r="D411" s="56">
        <v>496</v>
      </c>
      <c r="E411" s="53">
        <f>SUM(F411:G411)</f>
        <v>396</v>
      </c>
      <c r="F411" s="52">
        <v>30</v>
      </c>
      <c r="G411" s="55">
        <v>366</v>
      </c>
      <c r="H411" s="54"/>
      <c r="I411" s="41"/>
      <c r="J411" s="56">
        <v>468</v>
      </c>
      <c r="K411" s="53">
        <f>SUM(L411:M411)</f>
        <v>266</v>
      </c>
      <c r="L411" s="52">
        <v>22</v>
      </c>
      <c r="M411" s="55">
        <v>244</v>
      </c>
      <c r="N411" s="54"/>
      <c r="O411" s="41"/>
      <c r="P411" s="138"/>
      <c r="Q411" s="159">
        <f t="shared" ref="Q411:Q420" si="166">E411-K411</f>
        <v>130</v>
      </c>
      <c r="R411" s="160">
        <f t="shared" ref="R411:R420" si="167">F411-L411</f>
        <v>8</v>
      </c>
      <c r="S411" s="230">
        <f t="shared" ref="S411:S420" si="168">G411-M411</f>
        <v>122</v>
      </c>
    </row>
    <row r="412" spans="1:19" ht="14.1" customHeight="1" x14ac:dyDescent="0.15">
      <c r="A412" s="267">
        <v>3</v>
      </c>
      <c r="B412" s="24" t="s">
        <v>70</v>
      </c>
      <c r="C412" s="23" t="s">
        <v>72</v>
      </c>
      <c r="D412" s="50"/>
      <c r="E412" s="21">
        <f>SUM(F412:G412)</f>
        <v>427</v>
      </c>
      <c r="F412" s="33">
        <v>42</v>
      </c>
      <c r="G412" s="36">
        <v>385</v>
      </c>
      <c r="H412" s="49"/>
      <c r="I412" s="27"/>
      <c r="J412" s="50"/>
      <c r="K412" s="21">
        <f>SUM(L412:M412)</f>
        <v>290</v>
      </c>
      <c r="L412" s="33">
        <v>26</v>
      </c>
      <c r="M412" s="36">
        <v>264</v>
      </c>
      <c r="N412" s="49"/>
      <c r="O412" s="27"/>
      <c r="P412" s="141"/>
      <c r="Q412" s="132">
        <f t="shared" si="166"/>
        <v>137</v>
      </c>
      <c r="R412" s="133">
        <f t="shared" si="167"/>
        <v>16</v>
      </c>
      <c r="S412" s="220">
        <f t="shared" si="168"/>
        <v>121</v>
      </c>
    </row>
    <row r="413" spans="1:19" ht="14.1" customHeight="1" x14ac:dyDescent="0.15">
      <c r="A413" s="267">
        <v>3</v>
      </c>
      <c r="B413" s="24" t="s">
        <v>70</v>
      </c>
      <c r="C413" s="23" t="s">
        <v>71</v>
      </c>
      <c r="D413" s="50"/>
      <c r="E413" s="21">
        <f>SUM(F413:G413)</f>
        <v>280</v>
      </c>
      <c r="F413" s="33">
        <v>34</v>
      </c>
      <c r="G413" s="36">
        <v>246</v>
      </c>
      <c r="H413" s="49"/>
      <c r="I413" s="27"/>
      <c r="J413" s="50"/>
      <c r="K413" s="21">
        <f>SUM(L413:M413)</f>
        <v>206</v>
      </c>
      <c r="L413" s="33">
        <v>21</v>
      </c>
      <c r="M413" s="36">
        <v>185</v>
      </c>
      <c r="N413" s="49"/>
      <c r="O413" s="27"/>
      <c r="P413" s="141"/>
      <c r="Q413" s="132">
        <f t="shared" si="166"/>
        <v>74</v>
      </c>
      <c r="R413" s="133">
        <f t="shared" si="167"/>
        <v>13</v>
      </c>
      <c r="S413" s="220">
        <f t="shared" si="168"/>
        <v>61</v>
      </c>
    </row>
    <row r="414" spans="1:19" ht="14.1" customHeight="1" x14ac:dyDescent="0.15">
      <c r="A414" s="268">
        <v>3</v>
      </c>
      <c r="B414" s="40" t="s">
        <v>70</v>
      </c>
      <c r="C414" s="39" t="s">
        <v>420</v>
      </c>
      <c r="D414" s="50"/>
      <c r="E414" s="21">
        <f>SUM(F414:G414)</f>
        <v>477</v>
      </c>
      <c r="F414" s="25">
        <v>80</v>
      </c>
      <c r="G414" s="29">
        <v>397</v>
      </c>
      <c r="H414" s="49"/>
      <c r="I414" s="27"/>
      <c r="J414" s="50"/>
      <c r="K414" s="21">
        <f>SUM(L414:M414)</f>
        <v>66</v>
      </c>
      <c r="L414" s="25">
        <v>66</v>
      </c>
      <c r="M414" s="29">
        <v>0</v>
      </c>
      <c r="N414" s="49"/>
      <c r="O414" s="27"/>
      <c r="P414" s="141"/>
      <c r="Q414" s="134">
        <f t="shared" si="166"/>
        <v>411</v>
      </c>
      <c r="R414" s="135">
        <f t="shared" si="167"/>
        <v>14</v>
      </c>
      <c r="S414" s="221">
        <f t="shared" si="168"/>
        <v>397</v>
      </c>
    </row>
    <row r="415" spans="1:19" ht="14.1" customHeight="1" x14ac:dyDescent="0.15">
      <c r="A415" s="264">
        <v>3</v>
      </c>
      <c r="B415" s="32" t="s">
        <v>70</v>
      </c>
      <c r="C415" s="31" t="s">
        <v>69</v>
      </c>
      <c r="D415" s="48"/>
      <c r="E415" s="16">
        <f>SUM(F415:G415)</f>
        <v>63</v>
      </c>
      <c r="F415" s="42">
        <v>63</v>
      </c>
      <c r="G415" s="45"/>
      <c r="H415" s="47"/>
      <c r="I415" s="18"/>
      <c r="J415" s="48"/>
      <c r="K415" s="16">
        <f>SUM(L415:M415)</f>
        <v>66</v>
      </c>
      <c r="L415" s="42">
        <v>66</v>
      </c>
      <c r="M415" s="45"/>
      <c r="N415" s="47"/>
      <c r="O415" s="18"/>
      <c r="P415" s="142"/>
      <c r="Q415" s="136">
        <f t="shared" si="166"/>
        <v>-3</v>
      </c>
      <c r="R415" s="137">
        <f t="shared" si="167"/>
        <v>-3</v>
      </c>
      <c r="S415" s="222">
        <f t="shared" si="168"/>
        <v>0</v>
      </c>
    </row>
    <row r="416" spans="1:19" ht="14.1" customHeight="1" x14ac:dyDescent="0.15">
      <c r="A416" s="263" t="s">
        <v>53</v>
      </c>
      <c r="B416" s="108" t="s">
        <v>27</v>
      </c>
      <c r="C416" s="109" t="s">
        <v>54</v>
      </c>
      <c r="D416" s="110">
        <f>SUM(D411:D415)</f>
        <v>496</v>
      </c>
      <c r="E416" s="111">
        <f>F416+G416</f>
        <v>1643</v>
      </c>
      <c r="F416" s="112">
        <f>SUM(F411:F415)</f>
        <v>249</v>
      </c>
      <c r="G416" s="113">
        <f>SUM(G411:G415)</f>
        <v>1394</v>
      </c>
      <c r="H416" s="114">
        <f>E416/D416</f>
        <v>3.3125</v>
      </c>
      <c r="I416" s="191">
        <f t="shared" si="162"/>
        <v>0.15155203895313452</v>
      </c>
      <c r="J416" s="110">
        <f>SUM(J411:J415)</f>
        <v>468</v>
      </c>
      <c r="K416" s="111">
        <f>L416+M416</f>
        <v>894</v>
      </c>
      <c r="L416" s="112">
        <f>SUM(L411:L415)</f>
        <v>201</v>
      </c>
      <c r="M416" s="113">
        <f>SUM(M411:M415)</f>
        <v>693</v>
      </c>
      <c r="N416" s="114">
        <f>K416/J416</f>
        <v>1.9102564102564104</v>
      </c>
      <c r="O416" s="191">
        <f t="shared" si="163"/>
        <v>0.22483221476510068</v>
      </c>
      <c r="P416" s="163">
        <f>D416-J416</f>
        <v>28</v>
      </c>
      <c r="Q416" s="164">
        <f t="shared" si="166"/>
        <v>749</v>
      </c>
      <c r="R416" s="165">
        <f t="shared" si="167"/>
        <v>48</v>
      </c>
      <c r="S416" s="232">
        <f t="shared" si="168"/>
        <v>701</v>
      </c>
    </row>
    <row r="417" spans="1:19" ht="14.1" customHeight="1" x14ac:dyDescent="0.15">
      <c r="A417" s="267">
        <v>3</v>
      </c>
      <c r="B417" s="24" t="s">
        <v>303</v>
      </c>
      <c r="C417" s="23" t="s">
        <v>305</v>
      </c>
      <c r="D417" s="37">
        <v>144</v>
      </c>
      <c r="E417" s="34">
        <f>SUM(F417:G417)</f>
        <v>261</v>
      </c>
      <c r="F417" s="33">
        <v>128</v>
      </c>
      <c r="G417" s="36">
        <v>133</v>
      </c>
      <c r="H417" s="35">
        <f>E417/D417</f>
        <v>1.8125</v>
      </c>
      <c r="I417" s="41"/>
      <c r="J417" s="37">
        <v>108</v>
      </c>
      <c r="K417" s="34">
        <f>SUM(L417:M417)</f>
        <v>142</v>
      </c>
      <c r="L417" s="33">
        <v>85</v>
      </c>
      <c r="M417" s="36">
        <v>57</v>
      </c>
      <c r="N417" s="35">
        <f>K417/J417</f>
        <v>1.3148148148148149</v>
      </c>
      <c r="O417" s="41"/>
      <c r="P417" s="176"/>
      <c r="Q417" s="132">
        <f t="shared" si="166"/>
        <v>119</v>
      </c>
      <c r="R417" s="133">
        <f t="shared" si="167"/>
        <v>43</v>
      </c>
      <c r="S417" s="220">
        <f t="shared" si="168"/>
        <v>76</v>
      </c>
    </row>
    <row r="418" spans="1:19" ht="13.5" customHeight="1" x14ac:dyDescent="0.15">
      <c r="A418" s="262">
        <v>3</v>
      </c>
      <c r="B418" s="60" t="s">
        <v>12</v>
      </c>
      <c r="C418" s="59" t="s">
        <v>304</v>
      </c>
      <c r="D418" s="50">
        <v>36</v>
      </c>
      <c r="E418" s="34">
        <f>SUM(F418:G418)</f>
        <v>63</v>
      </c>
      <c r="F418" s="57">
        <v>37</v>
      </c>
      <c r="G418" s="26">
        <v>26</v>
      </c>
      <c r="H418" s="49">
        <f>E418/D418</f>
        <v>1.75</v>
      </c>
      <c r="I418" s="27"/>
      <c r="J418" s="50">
        <v>36</v>
      </c>
      <c r="K418" s="34">
        <f>SUM(L418:M418)</f>
        <v>56</v>
      </c>
      <c r="L418" s="57">
        <v>41</v>
      </c>
      <c r="M418" s="26">
        <v>15</v>
      </c>
      <c r="N418" s="49">
        <f>K418/J418</f>
        <v>1.5555555555555556</v>
      </c>
      <c r="O418" s="27"/>
      <c r="P418" s="177"/>
      <c r="Q418" s="139">
        <f t="shared" si="166"/>
        <v>7</v>
      </c>
      <c r="R418" s="140">
        <f t="shared" si="167"/>
        <v>-4</v>
      </c>
      <c r="S418" s="223">
        <f t="shared" si="168"/>
        <v>11</v>
      </c>
    </row>
    <row r="419" spans="1:19" ht="14.1" customHeight="1" x14ac:dyDescent="0.15">
      <c r="A419" s="264">
        <v>3</v>
      </c>
      <c r="B419" s="32" t="s">
        <v>303</v>
      </c>
      <c r="C419" s="174" t="s">
        <v>450</v>
      </c>
      <c r="D419" s="46">
        <v>120</v>
      </c>
      <c r="E419" s="43">
        <f>SUM(F419:G419)</f>
        <v>260</v>
      </c>
      <c r="F419" s="42">
        <v>210</v>
      </c>
      <c r="G419" s="45">
        <v>50</v>
      </c>
      <c r="H419" s="44">
        <f>E419/D419</f>
        <v>2.1666666666666665</v>
      </c>
      <c r="I419" s="27"/>
      <c r="J419" s="46"/>
      <c r="K419" s="43"/>
      <c r="L419" s="42"/>
      <c r="M419" s="45"/>
      <c r="N419" s="44"/>
      <c r="O419" s="27"/>
      <c r="P419" s="177"/>
      <c r="Q419" s="136">
        <f t="shared" ref="Q419" si="169">E419-K419</f>
        <v>260</v>
      </c>
      <c r="R419" s="137">
        <f t="shared" ref="R419" si="170">F419-L419</f>
        <v>210</v>
      </c>
      <c r="S419" s="222">
        <f t="shared" ref="S419" si="171">G419-M419</f>
        <v>50</v>
      </c>
    </row>
    <row r="420" spans="1:19" ht="14.1" customHeight="1" x14ac:dyDescent="0.15">
      <c r="A420" s="264">
        <v>3</v>
      </c>
      <c r="B420" s="32" t="s">
        <v>303</v>
      </c>
      <c r="C420" s="198" t="s">
        <v>443</v>
      </c>
      <c r="D420" s="22"/>
      <c r="E420" s="16"/>
      <c r="F420" s="15"/>
      <c r="G420" s="20"/>
      <c r="H420" s="19"/>
      <c r="I420" s="27"/>
      <c r="J420" s="22">
        <v>36</v>
      </c>
      <c r="K420" s="16">
        <f>SUM(L420:M420)</f>
        <v>11</v>
      </c>
      <c r="L420" s="15">
        <v>3</v>
      </c>
      <c r="M420" s="20">
        <v>8</v>
      </c>
      <c r="N420" s="19">
        <f>K420/J420</f>
        <v>0.30555555555555558</v>
      </c>
      <c r="O420" s="27"/>
      <c r="P420" s="178"/>
      <c r="Q420" s="161">
        <f t="shared" si="166"/>
        <v>-11</v>
      </c>
      <c r="R420" s="162">
        <f t="shared" si="167"/>
        <v>-3</v>
      </c>
      <c r="S420" s="231">
        <f t="shared" si="168"/>
        <v>-8</v>
      </c>
    </row>
    <row r="421" spans="1:19" ht="14.1" customHeight="1" x14ac:dyDescent="0.15">
      <c r="A421" s="263" t="s">
        <v>53</v>
      </c>
      <c r="B421" s="108" t="s">
        <v>12</v>
      </c>
      <c r="C421" s="109" t="s">
        <v>54</v>
      </c>
      <c r="D421" s="110">
        <f>SUM(D417:D420)</f>
        <v>300</v>
      </c>
      <c r="E421" s="111">
        <f>F421+G421</f>
        <v>584</v>
      </c>
      <c r="F421" s="112">
        <f>SUM(F417:F420)</f>
        <v>375</v>
      </c>
      <c r="G421" s="113">
        <f>SUM(G417:G420)</f>
        <v>209</v>
      </c>
      <c r="H421" s="114">
        <f t="shared" ref="H421:H441" si="172">E421/D421</f>
        <v>1.9466666666666668</v>
      </c>
      <c r="I421" s="191">
        <f t="shared" si="162"/>
        <v>0.64212328767123283</v>
      </c>
      <c r="J421" s="110">
        <f>SUM(J417:J420)</f>
        <v>180</v>
      </c>
      <c r="K421" s="111">
        <f>L421+M421</f>
        <v>209</v>
      </c>
      <c r="L421" s="112">
        <f>SUM(L417:L420)</f>
        <v>129</v>
      </c>
      <c r="M421" s="113">
        <f>SUM(M417:M420)</f>
        <v>80</v>
      </c>
      <c r="N421" s="114">
        <f t="shared" ref="N421:N441" si="173">K421/J421</f>
        <v>1.1611111111111112</v>
      </c>
      <c r="O421" s="191">
        <f t="shared" si="163"/>
        <v>0.61722488038277512</v>
      </c>
      <c r="P421" s="163">
        <f>D421-J421</f>
        <v>120</v>
      </c>
      <c r="Q421" s="164">
        <f>E421-K421</f>
        <v>375</v>
      </c>
      <c r="R421" s="165">
        <f>F421-L421</f>
        <v>246</v>
      </c>
      <c r="S421" s="232">
        <f>G421-M421</f>
        <v>129</v>
      </c>
    </row>
    <row r="422" spans="1:19" ht="14.1" customHeight="1" x14ac:dyDescent="0.15">
      <c r="A422" s="267">
        <v>3</v>
      </c>
      <c r="B422" s="24" t="s">
        <v>64</v>
      </c>
      <c r="C422" s="23" t="s">
        <v>68</v>
      </c>
      <c r="D422" s="37">
        <v>80</v>
      </c>
      <c r="E422" s="34">
        <f>SUM(F422:G422)</f>
        <v>1054</v>
      </c>
      <c r="F422" s="33">
        <v>90</v>
      </c>
      <c r="G422" s="36">
        <v>964</v>
      </c>
      <c r="H422" s="35">
        <f t="shared" si="172"/>
        <v>13.175000000000001</v>
      </c>
      <c r="I422" s="41"/>
      <c r="J422" s="37">
        <v>80</v>
      </c>
      <c r="K422" s="34">
        <f>SUM(L422:M422)</f>
        <v>1097</v>
      </c>
      <c r="L422" s="33">
        <v>75</v>
      </c>
      <c r="M422" s="36">
        <v>1022</v>
      </c>
      <c r="N422" s="35">
        <f t="shared" si="173"/>
        <v>13.7125</v>
      </c>
      <c r="O422" s="41"/>
      <c r="P422" s="138"/>
      <c r="Q422" s="132">
        <f t="shared" ref="Q422:Q441" si="174">E422-K422</f>
        <v>-43</v>
      </c>
      <c r="R422" s="133">
        <f t="shared" ref="R422:R441" si="175">F422-L422</f>
        <v>15</v>
      </c>
      <c r="S422" s="220">
        <f t="shared" ref="S422:S441" si="176">G422-M422</f>
        <v>-58</v>
      </c>
    </row>
    <row r="423" spans="1:19" ht="14.1" customHeight="1" x14ac:dyDescent="0.15">
      <c r="A423" s="268">
        <v>3</v>
      </c>
      <c r="B423" s="40" t="s">
        <v>64</v>
      </c>
      <c r="C423" s="39" t="s">
        <v>67</v>
      </c>
      <c r="D423" s="30">
        <v>80</v>
      </c>
      <c r="E423" s="34">
        <f>SUM(F423:G423)</f>
        <v>463</v>
      </c>
      <c r="F423" s="25">
        <v>64</v>
      </c>
      <c r="G423" s="29">
        <v>399</v>
      </c>
      <c r="H423" s="28">
        <f t="shared" si="172"/>
        <v>5.7874999999999996</v>
      </c>
      <c r="I423" s="27"/>
      <c r="J423" s="30">
        <v>80</v>
      </c>
      <c r="K423" s="34">
        <f>SUM(L423:M423)</f>
        <v>441</v>
      </c>
      <c r="L423" s="25">
        <v>64</v>
      </c>
      <c r="M423" s="29">
        <v>377</v>
      </c>
      <c r="N423" s="28">
        <f t="shared" si="173"/>
        <v>5.5125000000000002</v>
      </c>
      <c r="O423" s="27"/>
      <c r="P423" s="141"/>
      <c r="Q423" s="134">
        <f t="shared" si="174"/>
        <v>22</v>
      </c>
      <c r="R423" s="135">
        <f t="shared" si="175"/>
        <v>0</v>
      </c>
      <c r="S423" s="221">
        <f t="shared" si="176"/>
        <v>22</v>
      </c>
    </row>
    <row r="424" spans="1:19" ht="14.1" customHeight="1" x14ac:dyDescent="0.15">
      <c r="A424" s="268">
        <v>3</v>
      </c>
      <c r="B424" s="40" t="s">
        <v>64</v>
      </c>
      <c r="C424" s="39" t="s">
        <v>66</v>
      </c>
      <c r="D424" s="30">
        <v>120</v>
      </c>
      <c r="E424" s="34">
        <f>SUM(F424:G424)</f>
        <v>273</v>
      </c>
      <c r="F424" s="25">
        <v>90</v>
      </c>
      <c r="G424" s="29">
        <v>183</v>
      </c>
      <c r="H424" s="28">
        <f t="shared" si="172"/>
        <v>2.2749999999999999</v>
      </c>
      <c r="I424" s="27"/>
      <c r="J424" s="30">
        <v>120</v>
      </c>
      <c r="K424" s="34">
        <f>SUM(L424:M424)</f>
        <v>251</v>
      </c>
      <c r="L424" s="25">
        <v>73</v>
      </c>
      <c r="M424" s="29">
        <v>178</v>
      </c>
      <c r="N424" s="28">
        <f t="shared" si="173"/>
        <v>2.0916666666666668</v>
      </c>
      <c r="O424" s="27"/>
      <c r="P424" s="141"/>
      <c r="Q424" s="134">
        <f t="shared" si="174"/>
        <v>22</v>
      </c>
      <c r="R424" s="135">
        <f t="shared" si="175"/>
        <v>17</v>
      </c>
      <c r="S424" s="221">
        <f t="shared" si="176"/>
        <v>5</v>
      </c>
    </row>
    <row r="425" spans="1:19" ht="14.1" customHeight="1" x14ac:dyDescent="0.15">
      <c r="A425" s="270">
        <v>1</v>
      </c>
      <c r="B425" s="40" t="s">
        <v>64</v>
      </c>
      <c r="C425" s="31" t="s">
        <v>65</v>
      </c>
      <c r="D425" s="46">
        <v>40</v>
      </c>
      <c r="E425" s="34">
        <f>SUM(F425:G425)</f>
        <v>42</v>
      </c>
      <c r="F425" s="42">
        <v>42</v>
      </c>
      <c r="G425" s="45"/>
      <c r="H425" s="44">
        <f t="shared" si="172"/>
        <v>1.05</v>
      </c>
      <c r="I425" s="27"/>
      <c r="J425" s="46">
        <v>40</v>
      </c>
      <c r="K425" s="34">
        <f>SUM(L425:M425)</f>
        <v>45</v>
      </c>
      <c r="L425" s="42">
        <v>45</v>
      </c>
      <c r="M425" s="45"/>
      <c r="N425" s="44">
        <f t="shared" si="173"/>
        <v>1.125</v>
      </c>
      <c r="O425" s="27"/>
      <c r="P425" s="141"/>
      <c r="Q425" s="136">
        <f t="shared" si="174"/>
        <v>-3</v>
      </c>
      <c r="R425" s="137">
        <f t="shared" si="175"/>
        <v>-3</v>
      </c>
      <c r="S425" s="222">
        <f t="shared" si="176"/>
        <v>0</v>
      </c>
    </row>
    <row r="426" spans="1:19" ht="14.1" customHeight="1" x14ac:dyDescent="0.15">
      <c r="A426" s="264">
        <v>3</v>
      </c>
      <c r="B426" s="32" t="s">
        <v>64</v>
      </c>
      <c r="C426" s="31" t="s">
        <v>79</v>
      </c>
      <c r="D426" s="46">
        <v>80</v>
      </c>
      <c r="E426" s="34">
        <f>SUM(F426:G426)</f>
        <v>85</v>
      </c>
      <c r="F426" s="42">
        <v>51</v>
      </c>
      <c r="G426" s="45">
        <v>34</v>
      </c>
      <c r="H426" s="44">
        <f t="shared" si="172"/>
        <v>1.0625</v>
      </c>
      <c r="I426" s="27"/>
      <c r="J426" s="46">
        <v>80</v>
      </c>
      <c r="K426" s="34">
        <f>SUM(L426:M426)</f>
        <v>88</v>
      </c>
      <c r="L426" s="42">
        <v>34</v>
      </c>
      <c r="M426" s="45">
        <v>54</v>
      </c>
      <c r="N426" s="44">
        <f t="shared" si="173"/>
        <v>1.1000000000000001</v>
      </c>
      <c r="O426" s="27"/>
      <c r="P426" s="141"/>
      <c r="Q426" s="136">
        <f t="shared" si="174"/>
        <v>-3</v>
      </c>
      <c r="R426" s="137">
        <f t="shared" si="175"/>
        <v>17</v>
      </c>
      <c r="S426" s="222">
        <f t="shared" si="176"/>
        <v>-20</v>
      </c>
    </row>
    <row r="427" spans="1:19" ht="14.1" customHeight="1" x14ac:dyDescent="0.15">
      <c r="A427" s="263" t="s">
        <v>53</v>
      </c>
      <c r="B427" s="108" t="s">
        <v>28</v>
      </c>
      <c r="C427" s="109" t="s">
        <v>54</v>
      </c>
      <c r="D427" s="110">
        <f>SUM(D422:D426)</f>
        <v>400</v>
      </c>
      <c r="E427" s="111">
        <f>F427+G427</f>
        <v>1917</v>
      </c>
      <c r="F427" s="112">
        <f>SUM(F422:F426)</f>
        <v>337</v>
      </c>
      <c r="G427" s="113">
        <f>SUM(G422:G426)</f>
        <v>1580</v>
      </c>
      <c r="H427" s="114">
        <f t="shared" si="172"/>
        <v>4.7925000000000004</v>
      </c>
      <c r="I427" s="191">
        <f t="shared" si="162"/>
        <v>0.17579551382368283</v>
      </c>
      <c r="J427" s="110">
        <f>SUM(J422:J426)</f>
        <v>400</v>
      </c>
      <c r="K427" s="111">
        <f>L427+M427</f>
        <v>1922</v>
      </c>
      <c r="L427" s="112">
        <f>SUM(L422:L426)</f>
        <v>291</v>
      </c>
      <c r="M427" s="113">
        <f>SUM(M422:M426)</f>
        <v>1631</v>
      </c>
      <c r="N427" s="114">
        <f t="shared" si="173"/>
        <v>4.8049999999999997</v>
      </c>
      <c r="O427" s="191">
        <f t="shared" si="163"/>
        <v>0.15140478668054111</v>
      </c>
      <c r="P427" s="163">
        <f>D427-J427</f>
        <v>0</v>
      </c>
      <c r="Q427" s="164">
        <f t="shared" si="174"/>
        <v>-5</v>
      </c>
      <c r="R427" s="165">
        <f t="shared" si="175"/>
        <v>46</v>
      </c>
      <c r="S427" s="232">
        <f t="shared" si="176"/>
        <v>-51</v>
      </c>
    </row>
    <row r="428" spans="1:19" ht="14.1" customHeight="1" x14ac:dyDescent="0.15">
      <c r="A428" s="267">
        <v>3</v>
      </c>
      <c r="B428" s="24" t="s">
        <v>60</v>
      </c>
      <c r="C428" s="23" t="s">
        <v>63</v>
      </c>
      <c r="D428" s="37">
        <v>43</v>
      </c>
      <c r="E428" s="34">
        <f>SUM(F428:G428)</f>
        <v>259</v>
      </c>
      <c r="F428" s="33">
        <v>51</v>
      </c>
      <c r="G428" s="36">
        <v>208</v>
      </c>
      <c r="H428" s="35">
        <f t="shared" si="172"/>
        <v>6.0232558139534884</v>
      </c>
      <c r="I428" s="41"/>
      <c r="J428" s="37">
        <v>43</v>
      </c>
      <c r="K428" s="34">
        <f>SUM(L428:M428)</f>
        <v>280</v>
      </c>
      <c r="L428" s="33">
        <v>56</v>
      </c>
      <c r="M428" s="36">
        <v>224</v>
      </c>
      <c r="N428" s="35">
        <f t="shared" si="173"/>
        <v>6.5116279069767442</v>
      </c>
      <c r="O428" s="41"/>
      <c r="P428" s="138"/>
      <c r="Q428" s="132">
        <f t="shared" si="174"/>
        <v>-21</v>
      </c>
      <c r="R428" s="133">
        <f t="shared" si="175"/>
        <v>-5</v>
      </c>
      <c r="S428" s="220">
        <f t="shared" si="176"/>
        <v>-16</v>
      </c>
    </row>
    <row r="429" spans="1:19" ht="14.1" customHeight="1" x14ac:dyDescent="0.15">
      <c r="A429" s="267">
        <v>3</v>
      </c>
      <c r="B429" s="24" t="s">
        <v>58</v>
      </c>
      <c r="C429" s="23" t="s">
        <v>62</v>
      </c>
      <c r="D429" s="37">
        <v>86</v>
      </c>
      <c r="E429" s="34">
        <f>SUM(F429:G429)</f>
        <v>629</v>
      </c>
      <c r="F429" s="33">
        <v>160</v>
      </c>
      <c r="G429" s="36">
        <v>469</v>
      </c>
      <c r="H429" s="35">
        <f t="shared" si="172"/>
        <v>7.3139534883720927</v>
      </c>
      <c r="I429" s="27"/>
      <c r="J429" s="37">
        <v>86</v>
      </c>
      <c r="K429" s="34">
        <f>SUM(L429:M429)</f>
        <v>691</v>
      </c>
      <c r="L429" s="33">
        <v>136</v>
      </c>
      <c r="M429" s="36">
        <v>555</v>
      </c>
      <c r="N429" s="35">
        <f t="shared" si="173"/>
        <v>8.0348837209302317</v>
      </c>
      <c r="O429" s="27"/>
      <c r="P429" s="141"/>
      <c r="Q429" s="132">
        <f t="shared" si="174"/>
        <v>-62</v>
      </c>
      <c r="R429" s="133">
        <f t="shared" si="175"/>
        <v>24</v>
      </c>
      <c r="S429" s="220">
        <f t="shared" si="176"/>
        <v>-86</v>
      </c>
    </row>
    <row r="430" spans="1:19" ht="14.1" customHeight="1" x14ac:dyDescent="0.15">
      <c r="A430" s="268">
        <v>3</v>
      </c>
      <c r="B430" s="40" t="s">
        <v>60</v>
      </c>
      <c r="C430" s="39" t="s">
        <v>61</v>
      </c>
      <c r="D430" s="30">
        <v>131</v>
      </c>
      <c r="E430" s="34">
        <f>SUM(F430:G430)</f>
        <v>341</v>
      </c>
      <c r="F430" s="25">
        <v>108</v>
      </c>
      <c r="G430" s="29">
        <v>233</v>
      </c>
      <c r="H430" s="28">
        <f t="shared" si="172"/>
        <v>2.6030534351145036</v>
      </c>
      <c r="I430" s="27"/>
      <c r="J430" s="30">
        <v>129</v>
      </c>
      <c r="K430" s="34">
        <f>SUM(L430:M430)</f>
        <v>473</v>
      </c>
      <c r="L430" s="25">
        <v>123</v>
      </c>
      <c r="M430" s="29">
        <v>350</v>
      </c>
      <c r="N430" s="28">
        <f t="shared" si="173"/>
        <v>3.6666666666666665</v>
      </c>
      <c r="O430" s="27"/>
      <c r="P430" s="141"/>
      <c r="Q430" s="134">
        <f t="shared" si="174"/>
        <v>-132</v>
      </c>
      <c r="R430" s="135">
        <f t="shared" si="175"/>
        <v>-15</v>
      </c>
      <c r="S430" s="221">
        <f t="shared" si="176"/>
        <v>-117</v>
      </c>
    </row>
    <row r="431" spans="1:19" ht="14.1" customHeight="1" x14ac:dyDescent="0.15">
      <c r="A431" s="268">
        <v>3</v>
      </c>
      <c r="B431" s="40" t="s">
        <v>60</v>
      </c>
      <c r="C431" s="39" t="s">
        <v>59</v>
      </c>
      <c r="D431" s="30">
        <v>129</v>
      </c>
      <c r="E431" s="34">
        <f>SUM(F431:G431)</f>
        <v>124</v>
      </c>
      <c r="F431" s="25">
        <v>124</v>
      </c>
      <c r="G431" s="29"/>
      <c r="H431" s="28">
        <f t="shared" si="172"/>
        <v>0.96124031007751942</v>
      </c>
      <c r="I431" s="18"/>
      <c r="J431" s="30">
        <v>129</v>
      </c>
      <c r="K431" s="34">
        <f>SUM(L431:M431)</f>
        <v>134</v>
      </c>
      <c r="L431" s="25">
        <v>134</v>
      </c>
      <c r="M431" s="29"/>
      <c r="N431" s="28">
        <f t="shared" si="173"/>
        <v>1.0387596899224807</v>
      </c>
      <c r="O431" s="18"/>
      <c r="P431" s="142"/>
      <c r="Q431" s="134">
        <f t="shared" si="174"/>
        <v>-10</v>
      </c>
      <c r="R431" s="135">
        <f t="shared" si="175"/>
        <v>-10</v>
      </c>
      <c r="S431" s="221">
        <f t="shared" si="176"/>
        <v>0</v>
      </c>
    </row>
    <row r="432" spans="1:19" ht="14.1" customHeight="1" x14ac:dyDescent="0.15">
      <c r="A432" s="263" t="s">
        <v>53</v>
      </c>
      <c r="B432" s="108" t="s">
        <v>58</v>
      </c>
      <c r="C432" s="109" t="s">
        <v>54</v>
      </c>
      <c r="D432" s="110">
        <f>SUM(D428:D431)</f>
        <v>389</v>
      </c>
      <c r="E432" s="111">
        <f>F432+G432</f>
        <v>1353</v>
      </c>
      <c r="F432" s="112">
        <f>SUM(F428:F431)</f>
        <v>443</v>
      </c>
      <c r="G432" s="113">
        <f>SUM(G428:G431)</f>
        <v>910</v>
      </c>
      <c r="H432" s="114">
        <f t="shared" si="172"/>
        <v>3.4781491002570695</v>
      </c>
      <c r="I432" s="191">
        <f t="shared" si="162"/>
        <v>0.32742054693274203</v>
      </c>
      <c r="J432" s="110">
        <f>SUM(J428:J431)</f>
        <v>387</v>
      </c>
      <c r="K432" s="111">
        <f>L432+M432</f>
        <v>1578</v>
      </c>
      <c r="L432" s="112">
        <f>SUM(L428:L431)</f>
        <v>449</v>
      </c>
      <c r="M432" s="113">
        <f>SUM(M428:M431)</f>
        <v>1129</v>
      </c>
      <c r="N432" s="114">
        <f t="shared" si="173"/>
        <v>4.0775193798449614</v>
      </c>
      <c r="O432" s="191">
        <f t="shared" si="163"/>
        <v>0.28453738910012677</v>
      </c>
      <c r="P432" s="163">
        <f>D432-J432</f>
        <v>2</v>
      </c>
      <c r="Q432" s="164">
        <f t="shared" si="174"/>
        <v>-225</v>
      </c>
      <c r="R432" s="165">
        <f t="shared" si="175"/>
        <v>-6</v>
      </c>
      <c r="S432" s="232">
        <f t="shared" si="176"/>
        <v>-219</v>
      </c>
    </row>
    <row r="433" spans="1:20" s="280" customFormat="1" ht="14.1" customHeight="1" x14ac:dyDescent="0.15">
      <c r="A433" s="264">
        <v>3</v>
      </c>
      <c r="B433" s="71" t="s">
        <v>55</v>
      </c>
      <c r="C433" s="179" t="s">
        <v>411</v>
      </c>
      <c r="D433" s="46">
        <v>30</v>
      </c>
      <c r="E433" s="53">
        <f>SUM(F433:G433)</f>
        <v>155</v>
      </c>
      <c r="F433" s="52">
        <v>74</v>
      </c>
      <c r="G433" s="55">
        <v>81</v>
      </c>
      <c r="H433" s="69">
        <f t="shared" si="172"/>
        <v>5.166666666666667</v>
      </c>
      <c r="I433" s="41"/>
      <c r="J433" s="72">
        <v>35</v>
      </c>
      <c r="K433" s="53">
        <f>SUM(L433:M433)</f>
        <v>172</v>
      </c>
      <c r="L433" s="52">
        <v>21</v>
      </c>
      <c r="M433" s="55">
        <v>151</v>
      </c>
      <c r="N433" s="69">
        <f t="shared" si="173"/>
        <v>4.9142857142857146</v>
      </c>
      <c r="O433" s="41"/>
      <c r="P433" s="176"/>
      <c r="Q433" s="159">
        <f t="shared" si="174"/>
        <v>-17</v>
      </c>
      <c r="R433" s="160">
        <f t="shared" si="175"/>
        <v>53</v>
      </c>
      <c r="S433" s="230">
        <f t="shared" si="176"/>
        <v>-70</v>
      </c>
    </row>
    <row r="434" spans="1:20" s="280" customFormat="1" ht="14.1" customHeight="1" x14ac:dyDescent="0.15">
      <c r="A434" s="267">
        <v>3</v>
      </c>
      <c r="B434" s="40" t="s">
        <v>55</v>
      </c>
      <c r="C434" s="175" t="s">
        <v>56</v>
      </c>
      <c r="D434" s="37">
        <v>70</v>
      </c>
      <c r="E434" s="21">
        <f>SUM(F434:G434)</f>
        <v>327</v>
      </c>
      <c r="F434" s="25">
        <v>77</v>
      </c>
      <c r="G434" s="29">
        <v>250</v>
      </c>
      <c r="H434" s="28">
        <f>E434/D434</f>
        <v>4.6714285714285717</v>
      </c>
      <c r="I434" s="27"/>
      <c r="J434" s="30">
        <v>70</v>
      </c>
      <c r="K434" s="21">
        <f>SUM(L434:M434)</f>
        <v>411</v>
      </c>
      <c r="L434" s="25">
        <v>88</v>
      </c>
      <c r="M434" s="29">
        <v>323</v>
      </c>
      <c r="N434" s="28">
        <f>K434/J434</f>
        <v>5.871428571428571</v>
      </c>
      <c r="O434" s="27"/>
      <c r="P434" s="177"/>
      <c r="Q434" s="134">
        <f>E434-K434</f>
        <v>-84</v>
      </c>
      <c r="R434" s="135">
        <f>F434-L434</f>
        <v>-11</v>
      </c>
      <c r="S434" s="221">
        <f>G434-M434</f>
        <v>-73</v>
      </c>
    </row>
    <row r="435" spans="1:20" ht="14.1" customHeight="1" x14ac:dyDescent="0.15">
      <c r="A435" s="267">
        <v>3</v>
      </c>
      <c r="B435" s="24" t="s">
        <v>55</v>
      </c>
      <c r="C435" s="23" t="s">
        <v>57</v>
      </c>
      <c r="D435" s="37">
        <v>105</v>
      </c>
      <c r="E435" s="34">
        <f>SUM(F435:G435)</f>
        <v>123</v>
      </c>
      <c r="F435" s="33">
        <v>40</v>
      </c>
      <c r="G435" s="36">
        <v>83</v>
      </c>
      <c r="H435" s="35">
        <f t="shared" si="172"/>
        <v>1.1714285714285715</v>
      </c>
      <c r="I435" s="27"/>
      <c r="J435" s="37">
        <v>105</v>
      </c>
      <c r="K435" s="34">
        <f>SUM(L435:M435)</f>
        <v>163</v>
      </c>
      <c r="L435" s="33">
        <v>37</v>
      </c>
      <c r="M435" s="36">
        <v>126</v>
      </c>
      <c r="N435" s="35">
        <f t="shared" si="173"/>
        <v>1.5523809523809524</v>
      </c>
      <c r="O435" s="27"/>
      <c r="P435" s="177"/>
      <c r="Q435" s="132">
        <f t="shared" si="174"/>
        <v>-40</v>
      </c>
      <c r="R435" s="133">
        <f t="shared" si="175"/>
        <v>3</v>
      </c>
      <c r="S435" s="220">
        <f t="shared" si="176"/>
        <v>-43</v>
      </c>
    </row>
    <row r="436" spans="1:20" ht="14.1" customHeight="1" x14ac:dyDescent="0.15">
      <c r="A436" s="259">
        <v>2</v>
      </c>
      <c r="B436" s="32" t="s">
        <v>55</v>
      </c>
      <c r="C436" s="31" t="s">
        <v>410</v>
      </c>
      <c r="D436" s="30">
        <v>35</v>
      </c>
      <c r="E436" s="21">
        <f>SUM(F436:G436)</f>
        <v>31</v>
      </c>
      <c r="F436" s="25">
        <v>27</v>
      </c>
      <c r="G436" s="29">
        <v>4</v>
      </c>
      <c r="H436" s="28">
        <f t="shared" si="172"/>
        <v>0.88571428571428568</v>
      </c>
      <c r="I436" s="18"/>
      <c r="J436" s="30">
        <v>35</v>
      </c>
      <c r="K436" s="21">
        <f>SUM(L436:M436)</f>
        <v>22</v>
      </c>
      <c r="L436" s="25">
        <v>20</v>
      </c>
      <c r="M436" s="29">
        <v>2</v>
      </c>
      <c r="N436" s="28">
        <f t="shared" si="173"/>
        <v>0.62857142857142856</v>
      </c>
      <c r="O436" s="18"/>
      <c r="P436" s="178"/>
      <c r="Q436" s="134">
        <f t="shared" si="174"/>
        <v>9</v>
      </c>
      <c r="R436" s="135">
        <f t="shared" si="175"/>
        <v>7</v>
      </c>
      <c r="S436" s="221">
        <f t="shared" si="176"/>
        <v>2</v>
      </c>
      <c r="T436" s="281"/>
    </row>
    <row r="437" spans="1:20" ht="14.1" customHeight="1" x14ac:dyDescent="0.15">
      <c r="A437" s="271" t="s">
        <v>53</v>
      </c>
      <c r="B437" s="115" t="s">
        <v>55</v>
      </c>
      <c r="C437" s="109" t="s">
        <v>54</v>
      </c>
      <c r="D437" s="116">
        <f>SUM(D433:D436)</f>
        <v>240</v>
      </c>
      <c r="E437" s="117">
        <f>F437+G437</f>
        <v>636</v>
      </c>
      <c r="F437" s="118">
        <f t="shared" ref="F437:G437" si="177">SUM(F433:F436)</f>
        <v>218</v>
      </c>
      <c r="G437" s="119">
        <f t="shared" si="177"/>
        <v>418</v>
      </c>
      <c r="H437" s="120">
        <f t="shared" si="172"/>
        <v>2.65</v>
      </c>
      <c r="I437" s="192">
        <f t="shared" si="162"/>
        <v>0.34276729559748426</v>
      </c>
      <c r="J437" s="116">
        <f>SUM(J433:J436)</f>
        <v>245</v>
      </c>
      <c r="K437" s="117">
        <f>L437+M437</f>
        <v>768</v>
      </c>
      <c r="L437" s="118">
        <f t="shared" ref="L437:M437" si="178">SUM(L433:L436)</f>
        <v>166</v>
      </c>
      <c r="M437" s="119">
        <f t="shared" si="178"/>
        <v>602</v>
      </c>
      <c r="N437" s="120">
        <f t="shared" si="173"/>
        <v>3.1346938775510202</v>
      </c>
      <c r="O437" s="192">
        <f t="shared" si="163"/>
        <v>0.21614583333333334</v>
      </c>
      <c r="P437" s="171">
        <f>D437-J437</f>
        <v>-5</v>
      </c>
      <c r="Q437" s="172">
        <f t="shared" si="174"/>
        <v>-132</v>
      </c>
      <c r="R437" s="173">
        <f t="shared" si="175"/>
        <v>52</v>
      </c>
      <c r="S437" s="236">
        <f t="shared" si="176"/>
        <v>-184</v>
      </c>
    </row>
    <row r="438" spans="1:20" ht="14.1" customHeight="1" x14ac:dyDescent="0.15">
      <c r="A438" s="272" t="s">
        <v>374</v>
      </c>
      <c r="B438" s="91" t="s">
        <v>373</v>
      </c>
      <c r="C438" s="90"/>
      <c r="D438" s="96">
        <f>D4+D11+D15+D21+D24</f>
        <v>1275</v>
      </c>
      <c r="E438" s="99">
        <f>E4+E11+E15+E21+E24</f>
        <v>2249</v>
      </c>
      <c r="F438" s="92">
        <f>F4+F11+F15+F21+F24</f>
        <v>1099</v>
      </c>
      <c r="G438" s="92">
        <f>G4+G11+G15+G21+G24</f>
        <v>1150</v>
      </c>
      <c r="H438" s="95">
        <f>E438/D438</f>
        <v>1.763921568627451</v>
      </c>
      <c r="I438" s="189">
        <f t="shared" si="162"/>
        <v>0.48866162738995111</v>
      </c>
      <c r="J438" s="96">
        <v>1330</v>
      </c>
      <c r="K438" s="99">
        <f>K4+K11+K15+K21+K24</f>
        <v>2245</v>
      </c>
      <c r="L438" s="92">
        <v>1016</v>
      </c>
      <c r="M438" s="92">
        <v>1229</v>
      </c>
      <c r="N438" s="125">
        <f>K438/J438</f>
        <v>1.6879699248120301</v>
      </c>
      <c r="O438" s="189">
        <f t="shared" si="163"/>
        <v>0.45256124721603563</v>
      </c>
      <c r="P438" s="151">
        <f>P4+P11+P15+P21+P24</f>
        <v>-55</v>
      </c>
      <c r="Q438" s="131">
        <f>Q4+Q11+Q15+Q21+Q24</f>
        <v>4</v>
      </c>
      <c r="R438" s="131">
        <f>R4+R11+R15+R21+R24</f>
        <v>83</v>
      </c>
      <c r="S438" s="219">
        <f>S4+S11+S15+S21+S24</f>
        <v>-79</v>
      </c>
    </row>
    <row r="439" spans="1:20" ht="14.1" customHeight="1" x14ac:dyDescent="0.15">
      <c r="A439" s="257" t="s">
        <v>53</v>
      </c>
      <c r="B439" s="87" t="s">
        <v>409</v>
      </c>
      <c r="C439" s="86"/>
      <c r="D439" s="85">
        <f>D27+D35+D40+D49+D52+D60+D66+D76+D78+D82+D86+D93+D98+D102+D105+D114+D119</f>
        <v>2992</v>
      </c>
      <c r="E439" s="126">
        <f>E27+E35+E40+E49+E52+E60+E66+E76+E78+E82+E86+E93+E98+E102+E105+E114+E119</f>
        <v>4723</v>
      </c>
      <c r="F439" s="81">
        <f>F27+F35+F40+F49+F52+F60+F66+F76+F78+F82+F86+F93+F98+F102+F105+F114+F119</f>
        <v>2110</v>
      </c>
      <c r="G439" s="81">
        <f>G27+G35+G40+G49+G52+G60+G66+G76+G78+G82+G86+G93+G98+G102+G105+G114+G119</f>
        <v>2613</v>
      </c>
      <c r="H439" s="84">
        <f>E439/D439</f>
        <v>1.5785427807486632</v>
      </c>
      <c r="I439" s="190">
        <f t="shared" si="162"/>
        <v>0.44674994706754184</v>
      </c>
      <c r="J439" s="85">
        <v>3173</v>
      </c>
      <c r="K439" s="126">
        <v>5327</v>
      </c>
      <c r="L439" s="81">
        <v>2267</v>
      </c>
      <c r="M439" s="81">
        <v>3060</v>
      </c>
      <c r="N439" s="84">
        <f>K439/J439</f>
        <v>1.6788528206744406</v>
      </c>
      <c r="O439" s="190">
        <f t="shared" si="163"/>
        <v>0.42556786183593015</v>
      </c>
      <c r="P439" s="154">
        <f>D439-J439</f>
        <v>-181</v>
      </c>
      <c r="Q439" s="155">
        <f>E439-K439</f>
        <v>-604</v>
      </c>
      <c r="R439" s="156">
        <f>F439-L439</f>
        <v>-157</v>
      </c>
      <c r="S439" s="228">
        <f>G439-M439</f>
        <v>-447</v>
      </c>
    </row>
    <row r="440" spans="1:20" ht="14.1" customHeight="1" x14ac:dyDescent="0.15">
      <c r="A440" s="271" t="s">
        <v>53</v>
      </c>
      <c r="B440" s="115" t="s">
        <v>422</v>
      </c>
      <c r="C440" s="127"/>
      <c r="D440" s="110">
        <f>D126+D129+D133+D137+D141+D145+D150+D154+D158+D163+D168+D177+D182+D187+D190+D196+D201+D206+D210+D214+D220+D225+D229+D236+D242+D244+D248+D250+D252+D254+D258+D263+D265+D269+D275+D280+D284+D288+D292+D297+D301+D305+D309+D314+D318+D327+D334+D337+D342+D344+D350+D356+D362+D365+D368+D370+D375+D379+D384+D392+D396+D399+D404+D408+D410+D416+D421+D427+D432+D437</f>
        <v>19547</v>
      </c>
      <c r="E440" s="128">
        <f>E121+E126+E129+E133+E137+E141+E145+E150+E154+E158+E163+E168+E177+E182+E187+E190+E196+E201+E206+E210+E214+E220+E225+E229+E236+E242+E244+E248+E250+E252+E254+E258+E263+E297+E265+E269+E275+E280+E284+E288+E292+E301+E305+E309+E314+E318+E327+E334+E337+E342+E344+E350+E356+E362+E365+E368+E370+E375+E379+E384+E392+E396+E399+E404+E408+E410+E416+E421+E427+E432+E437</f>
        <v>56214</v>
      </c>
      <c r="F440" s="112">
        <f>F126+F129+F133+F137+F141+F145+F150+F154+F158+F163+F168+F177+F182+F187+F190+F196+F201+F206+F210+F214+F220+F225+F229+F236+F242+F244+F248+F250+F252+F254+F258+F263+F265+F269+F275+F280+F284+F288+F292+F297+F301+F305+F309+F314+F318+F327+F334+F337+F342+F344+F350+F356+F362+F365+F368+F370+F375+F379+F384+F392+F396+F399+F404+F408+F410+F416+F421+F427+F432+F437</f>
        <v>16785</v>
      </c>
      <c r="G440" s="112">
        <f>G126+G129+G133+G137+G141+G145+G150+G154+G158+G163+G168+G177+G182+G187+G190+G196+G201+G206+G210+G214+G220+G225+G229+G236+G242+G244+G248+G250+G252+G254+G258+G263+G265+G269+G275+G280+G284+G288+G292+G297+G301+G305+G309+G314+G318+G327+G334+G337+G342+G344+G350+G356+G362+G365+G368+G370+G375+G379+G384+G392+G396+G399+G404+G408+G410+G416+G421+G427+G432+G437</f>
        <v>39429</v>
      </c>
      <c r="H440" s="120">
        <f t="shared" si="172"/>
        <v>2.8758377244589961</v>
      </c>
      <c r="I440" s="192">
        <f t="shared" si="162"/>
        <v>0.29859109830291386</v>
      </c>
      <c r="J440" s="116">
        <v>19204</v>
      </c>
      <c r="K440" s="117">
        <f>L440+M440</f>
        <v>56896</v>
      </c>
      <c r="L440" s="118">
        <v>15187</v>
      </c>
      <c r="M440" s="118">
        <v>41709</v>
      </c>
      <c r="N440" s="120">
        <f t="shared" si="173"/>
        <v>2.9627161008123308</v>
      </c>
      <c r="O440" s="192">
        <f t="shared" si="163"/>
        <v>0.2669256186726659</v>
      </c>
      <c r="P440" s="171">
        <f>D440-J440</f>
        <v>343</v>
      </c>
      <c r="Q440" s="172">
        <f t="shared" si="174"/>
        <v>-682</v>
      </c>
      <c r="R440" s="173">
        <f t="shared" si="175"/>
        <v>1598</v>
      </c>
      <c r="S440" s="236">
        <f t="shared" si="176"/>
        <v>-2280</v>
      </c>
    </row>
    <row r="441" spans="1:20" ht="14.1" customHeight="1" thickBot="1" x14ac:dyDescent="0.2">
      <c r="A441" s="273" t="s">
        <v>53</v>
      </c>
      <c r="B441" s="237" t="s">
        <v>423</v>
      </c>
      <c r="C441" s="238" t="s">
        <v>52</v>
      </c>
      <c r="D441" s="239">
        <f>D438+D439+D440</f>
        <v>23814</v>
      </c>
      <c r="E441" s="240">
        <f>F441+G441</f>
        <v>63186</v>
      </c>
      <c r="F441" s="241">
        <f t="shared" ref="F441:G441" si="179">F438+F439+F440</f>
        <v>19994</v>
      </c>
      <c r="G441" s="241">
        <f t="shared" si="179"/>
        <v>43192</v>
      </c>
      <c r="H441" s="242">
        <f t="shared" si="172"/>
        <v>2.6533131771227008</v>
      </c>
      <c r="I441" s="243">
        <f t="shared" si="162"/>
        <v>0.31643085493622003</v>
      </c>
      <c r="J441" s="239">
        <f>SUM(J438:J440)</f>
        <v>23707</v>
      </c>
      <c r="K441" s="240">
        <f>L441+M441</f>
        <v>64468</v>
      </c>
      <c r="L441" s="241">
        <f t="shared" ref="L441:M441" si="180">SUM(L438:L440)</f>
        <v>18470</v>
      </c>
      <c r="M441" s="241">
        <f t="shared" si="180"/>
        <v>45998</v>
      </c>
      <c r="N441" s="242">
        <f t="shared" si="173"/>
        <v>2.7193655882228875</v>
      </c>
      <c r="O441" s="243">
        <f t="shared" si="163"/>
        <v>0.28649872805112614</v>
      </c>
      <c r="P441" s="244">
        <f>D441-J441</f>
        <v>107</v>
      </c>
      <c r="Q441" s="245">
        <f t="shared" si="174"/>
        <v>-1282</v>
      </c>
      <c r="R441" s="246">
        <f t="shared" si="175"/>
        <v>1524</v>
      </c>
      <c r="S441" s="247">
        <f t="shared" si="176"/>
        <v>-2806</v>
      </c>
    </row>
    <row r="442" spans="1:20" ht="14.1" customHeight="1" x14ac:dyDescent="0.15">
      <c r="A442" s="180"/>
      <c r="B442" s="181"/>
      <c r="C442" s="182"/>
      <c r="D442" s="183"/>
      <c r="E442" s="184"/>
      <c r="F442" s="183"/>
      <c r="G442" s="183"/>
      <c r="H442" s="185"/>
      <c r="I442" s="186"/>
      <c r="J442" s="183"/>
      <c r="K442" s="184"/>
      <c r="L442" s="183"/>
      <c r="M442" s="183"/>
      <c r="N442" s="185"/>
      <c r="O442" s="186"/>
      <c r="P442" s="187"/>
      <c r="Q442" s="188"/>
      <c r="R442" s="187"/>
      <c r="S442" s="187"/>
    </row>
    <row r="443" spans="1:20" ht="14.1" customHeight="1" x14ac:dyDescent="0.15">
      <c r="A443" s="124" t="s">
        <v>424</v>
      </c>
    </row>
    <row r="444" spans="1:20" ht="14.1" customHeight="1" x14ac:dyDescent="0.15">
      <c r="A444" s="124" t="s">
        <v>421</v>
      </c>
      <c r="B444" s="1"/>
      <c r="D444" s="122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1:20" ht="14.1" customHeight="1" x14ac:dyDescent="0.15">
      <c r="B445" s="1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1:20" ht="14.1" customHeight="1" x14ac:dyDescent="0.15">
      <c r="B446" s="1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1:20" ht="14.1" customHeight="1" x14ac:dyDescent="0.15"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1:20" ht="14.1" customHeight="1" x14ac:dyDescent="0.15">
      <c r="A448" s="13"/>
      <c r="B448" s="12"/>
      <c r="C448" s="11"/>
      <c r="D448" s="7"/>
      <c r="E448" s="8"/>
      <c r="F448" s="7"/>
      <c r="G448" s="7"/>
      <c r="H448" s="10"/>
      <c r="I448" s="9"/>
      <c r="J448" s="7"/>
      <c r="K448" s="8"/>
      <c r="L448" s="7"/>
      <c r="M448" s="7"/>
      <c r="N448" s="10"/>
      <c r="O448" s="9"/>
      <c r="P448" s="7"/>
      <c r="Q448" s="8"/>
      <c r="R448" s="7"/>
      <c r="S448" s="7"/>
    </row>
  </sheetData>
  <autoFilter ref="A2:S444" xr:uid="{86C87CEE-7EA1-46C1-B7F1-51248DB97C1C}"/>
  <phoneticPr fontId="2"/>
  <pageMargins left="0.39370078740157483" right="0.39370078740157483" top="0.59055118110236227" bottom="0.59055118110236227" header="0.31496062992125984" footer="0.31496062992125984"/>
  <pageSetup paperSize="9" scale="55" fitToHeight="0" orientation="portrait" r:id="rId1"/>
  <headerFooter alignWithMargins="0">
    <oddHeader>&amp;C&amp;"游ゴシック,太字"&amp;14■大阪府私立高校出願状況&amp;R&amp;"Arial,標準"&amp;D</oddHeader>
    <oddFooter>&amp;C&amp;"Arial,標準"&amp;P&amp;R&amp;"游ゴシック,標準"㈱大阪進研</oddFooter>
  </headerFooter>
  <rowBreaks count="4" manualBreakCount="4">
    <brk id="93" max="18" man="1"/>
    <brk id="187" max="18" man="1"/>
    <brk id="288" max="18" man="1"/>
    <brk id="384" max="18" man="1"/>
  </rowBreaks>
  <ignoredErrors>
    <ignoredError sqref="E437 E440:E441 E4:E436 E438:E439 K437 K440:K441 K4:K436 K438:K439" formula="1"/>
    <ignoredError sqref="H26:H27 H29:H32 H34:H41 H44:H49 H52 H54 H56:H61 H63 H65:H66 H70:H93 H95:H102 H440:H441 H104:H111 H114:H119 H122:H188 H190:H225 H227:H237 H240:H242 H278:H280 H282:H292 H297:H305 H308:H311 H314:H321 H334:H342 H323:H332 H346:H350 H352:H356 H359:H362 H365:H368 H388:H408 H421:H433 H435:H437 H250 H252 H254:H276 H344 H370:H379 H381:H384 H410:H418 H244:H248 H38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出願状況推移(前年比)</vt:lpstr>
      <vt:lpstr>'出願状況推移(前年比)'!Print_Area</vt:lpstr>
      <vt:lpstr>'出願状況推移(前年比)'!Print_Titles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（株）大阪進研</dc:creator>
  <cp:lastModifiedBy>hiroyuki kamakari</cp:lastModifiedBy>
  <cp:lastPrinted>2024-02-08T05:43:04Z</cp:lastPrinted>
  <dcterms:created xsi:type="dcterms:W3CDTF">2001-02-09T08:36:16Z</dcterms:created>
  <dcterms:modified xsi:type="dcterms:W3CDTF">2024-02-08T05:50:03Z</dcterms:modified>
</cp:coreProperties>
</file>