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040" windowWidth="20730" windowHeight="4905" activeTab="0"/>
  </bookViews>
  <sheets>
    <sheet name="28予測" sheetId="1" r:id="rId1"/>
    <sheet name="コース別出願状況" sheetId="2" r:id="rId2"/>
  </sheets>
  <definedNames>
    <definedName name="_xlnm._FilterDatabase" localSheetId="0" hidden="1">'28予測'!$A$2:$U$100</definedName>
    <definedName name="_xlnm._FilterDatabase" localSheetId="1" hidden="1">'コース別出願状況'!$C$2:$O$100</definedName>
    <definedName name="_xlnm.Print_Titles" localSheetId="0">'28予測'!$1:$2</definedName>
    <definedName name="_xlnm.Print_Titles" localSheetId="1">'コース別出願状況'!$1:$2</definedName>
  </definedNames>
  <calcPr fullCalcOnLoad="1"/>
</workbook>
</file>

<file path=xl/sharedStrings.xml><?xml version="1.0" encoding="utf-8"?>
<sst xmlns="http://schemas.openxmlformats.org/spreadsheetml/2006/main" count="982" uniqueCount="487">
  <si>
    <t>上宮太子</t>
  </si>
  <si>
    <t>大阪星光学院</t>
  </si>
  <si>
    <t>開       明</t>
  </si>
  <si>
    <t>清       風</t>
  </si>
  <si>
    <t>清風南海</t>
  </si>
  <si>
    <t>大商学園</t>
  </si>
  <si>
    <t>明       星</t>
  </si>
  <si>
    <t>大阪薫英女学院</t>
  </si>
  <si>
    <t>大阪国際大和田</t>
  </si>
  <si>
    <t>大阪国際滝井</t>
  </si>
  <si>
    <t>大阪女学院</t>
  </si>
  <si>
    <t>大阪信愛女学院</t>
  </si>
  <si>
    <t>大阪成蹊女子</t>
  </si>
  <si>
    <t>金  蘭  会</t>
  </si>
  <si>
    <t>賢明学院</t>
  </si>
  <si>
    <t>四天王寺</t>
  </si>
  <si>
    <t>樟　　　蔭</t>
  </si>
  <si>
    <t>城星学園</t>
  </si>
  <si>
    <t>城南学園</t>
  </si>
  <si>
    <t>聖母被昇天学院</t>
  </si>
  <si>
    <t>宣　　　真</t>
  </si>
  <si>
    <t>相　　　愛</t>
  </si>
  <si>
    <t>帝塚山学院</t>
  </si>
  <si>
    <t>羽衣学園</t>
  </si>
  <si>
    <t>梅　　　花</t>
  </si>
  <si>
    <t>東  大  谷</t>
  </si>
  <si>
    <t>プール学院</t>
  </si>
  <si>
    <t>明浄学院</t>
  </si>
  <si>
    <t>英真学園</t>
  </si>
  <si>
    <t>追手門学院</t>
  </si>
  <si>
    <t>大阪学芸</t>
  </si>
  <si>
    <t>大阪青凌</t>
  </si>
  <si>
    <t>大阪桐蔭</t>
  </si>
  <si>
    <t>関西大倉</t>
  </si>
  <si>
    <t>関西創価</t>
  </si>
  <si>
    <t>金光大阪</t>
  </si>
  <si>
    <t>金光八尾</t>
  </si>
  <si>
    <t>金剛学園</t>
  </si>
  <si>
    <t>四條畷学園</t>
  </si>
  <si>
    <t>四天王寺羽曳丘</t>
  </si>
  <si>
    <t>清教学園</t>
  </si>
  <si>
    <t>清明学院</t>
  </si>
  <si>
    <t>同志社香里</t>
  </si>
  <si>
    <t>初芝富田林</t>
  </si>
  <si>
    <t>箕面学園</t>
  </si>
  <si>
    <t>箕面自由学園</t>
  </si>
  <si>
    <t>桃山学院</t>
  </si>
  <si>
    <t>建　　　国</t>
  </si>
  <si>
    <t>精　　　華</t>
  </si>
  <si>
    <t>星　　　翔</t>
  </si>
  <si>
    <t>Ｐ Ｌ 学 園</t>
  </si>
  <si>
    <t>履  正 社</t>
  </si>
  <si>
    <t>帝塚山学院泉ケ丘</t>
  </si>
  <si>
    <t>追手門学院大手前</t>
  </si>
  <si>
    <t>入試予測</t>
  </si>
  <si>
    <t>大阪夕陽丘学園</t>
  </si>
  <si>
    <t>浪　　　速</t>
  </si>
  <si>
    <t>東大阪大学敬愛</t>
  </si>
  <si>
    <t>東大阪大学柏原</t>
  </si>
  <si>
    <t>専願合格者数</t>
  </si>
  <si>
    <t>■</t>
  </si>
  <si>
    <t>専願率</t>
  </si>
  <si>
    <t>前年比増減</t>
  </si>
  <si>
    <t>3ヵ年平均戻り率</t>
  </si>
  <si>
    <t>大阪女子短期大学</t>
  </si>
  <si>
    <t>大阪学院大学</t>
  </si>
  <si>
    <t>大阪産業大学附属</t>
  </si>
  <si>
    <t>大阪商業大学</t>
  </si>
  <si>
    <t>大阪商業大学堺</t>
  </si>
  <si>
    <t>大阪体育大学浪商</t>
  </si>
  <si>
    <t>大阪電気通信大学</t>
  </si>
  <si>
    <t>関西大学第一</t>
  </si>
  <si>
    <t>関西福祉科学大学</t>
  </si>
  <si>
    <t>近畿大学附属</t>
  </si>
  <si>
    <t>太成学院大学</t>
  </si>
  <si>
    <t>東海大学付属仰星</t>
  </si>
  <si>
    <t>阪南大学</t>
  </si>
  <si>
    <t>外部募集人員</t>
  </si>
  <si>
    <t>併願出願者数</t>
  </si>
  <si>
    <t>入学者数</t>
  </si>
  <si>
    <t>専願出願者数</t>
  </si>
  <si>
    <t>併願合格者数</t>
  </si>
  <si>
    <t>対募集充足率</t>
  </si>
  <si>
    <t>平均戻り数</t>
  </si>
  <si>
    <t>＜過去３年での＞</t>
  </si>
  <si>
    <t>平均入学者数</t>
  </si>
  <si>
    <t>平均充足率</t>
  </si>
  <si>
    <t>　高校名</t>
  </si>
  <si>
    <t>上宮太子</t>
  </si>
  <si>
    <t>常翔啓光学園</t>
  </si>
  <si>
    <t>好文学園女子</t>
  </si>
  <si>
    <t>関西大学北陽</t>
  </si>
  <si>
    <t>常翔学園</t>
  </si>
  <si>
    <t>近畿大学泉州</t>
  </si>
  <si>
    <t>初芝立命館</t>
  </si>
  <si>
    <t>早稲田摂陵</t>
  </si>
  <si>
    <t>昇　　　陽</t>
  </si>
  <si>
    <t>関西大学高等部</t>
  </si>
  <si>
    <t>関西学院千里国際</t>
  </si>
  <si>
    <t>※帰国生入試不明のため除外した</t>
  </si>
  <si>
    <t>大阪聖母女学院</t>
  </si>
  <si>
    <t>競争率</t>
  </si>
  <si>
    <t>香ヶ丘リベルテ</t>
  </si>
  <si>
    <t>関西福祉大学金光藤蔭</t>
  </si>
  <si>
    <t>藍　　　野</t>
  </si>
  <si>
    <t>上　　　宮</t>
  </si>
  <si>
    <t>大       阪</t>
  </si>
  <si>
    <t>男子校計（5校）</t>
  </si>
  <si>
    <t>私立合計（92校）</t>
  </si>
  <si>
    <t>対募集
専願比</t>
  </si>
  <si>
    <t xml:space="preserve">専願率
</t>
  </si>
  <si>
    <t>大阪暁光</t>
  </si>
  <si>
    <t>あべの翔学</t>
  </si>
  <si>
    <t>女子校計（21校）</t>
  </si>
  <si>
    <t>共学校計（66校）</t>
  </si>
  <si>
    <t>出願者数計</t>
  </si>
  <si>
    <t>大阪偕星学園</t>
  </si>
  <si>
    <t>興       國</t>
  </si>
  <si>
    <t>※私立中高連調べ（2／4正午現在）。出願受付中の学校があり、最終的な倍率は変動する場合があります。
※外部募集人員の約の表示はしていません。外部募集を実施しない高槻／大谷／金蘭千里は除く。前年度データの入学者数及び対募集充足率は追加募集分及び過年度
　中卒者を含む。
※入試予測は27年度の専願出願者数と併願出願者数に各々昨年度合格率（私立中高連発表の1次入試データから）を乗じ、専願、併願の合格者数を算出。
　その専願合格者数に平均戻り数（併願合格者数×過去３年平均戻り率）を加えた数値を平均入学者数とし、外部募集人員に対する割合を平均充足率とした。
　あくまでも弊社独自の予測、推測資料であることをご理解、ご了承ください。</t>
  </si>
  <si>
    <t>27年度</t>
  </si>
  <si>
    <t>アナン学園（旧樟蔭東）</t>
  </si>
  <si>
    <t>28年度出願状況（2/5発表）</t>
  </si>
  <si>
    <t>※募集再開</t>
  </si>
  <si>
    <t>性別</t>
  </si>
  <si>
    <t>全日制私立高校</t>
  </si>
  <si>
    <t>平成２８年度　出願状況（2/5発表）</t>
  </si>
  <si>
    <t>平成２７年度　出願状況（2/6発表）</t>
  </si>
  <si>
    <t>出願状況（前年比）増減</t>
  </si>
  <si>
    <t>校　　名</t>
  </si>
  <si>
    <t>学科／コース名</t>
  </si>
  <si>
    <t>外部募集</t>
  </si>
  <si>
    <t>競争率</t>
  </si>
  <si>
    <t>専願充足</t>
  </si>
  <si>
    <t>出願者計</t>
  </si>
  <si>
    <t>専願出願</t>
  </si>
  <si>
    <t>併願出願</t>
  </si>
  <si>
    <t>大阪星光学院</t>
  </si>
  <si>
    <t>普通科</t>
  </si>
  <si>
    <t>計</t>
  </si>
  <si>
    <t>興国</t>
  </si>
  <si>
    <t>ｽｰﾊﾟｰｱﾄﾞﾊﾞﾝｽ</t>
  </si>
  <si>
    <t>ｱﾄﾞﾊﾞﾝｽ</t>
  </si>
  <si>
    <t>ｱｽﾘｰﾄｱﾄﾞﾊﾞﾝｽ</t>
  </si>
  <si>
    <t>ｷｬﾘｱﾄﾗｲ</t>
  </si>
  <si>
    <t>進学ｽﾀﾝﾀﾞｰﾄﾞ</t>
  </si>
  <si>
    <t>ＩＴﾋﾞｼﾞﾈｽ</t>
  </si>
  <si>
    <t>興國</t>
  </si>
  <si>
    <t>清風</t>
  </si>
  <si>
    <t>理Ⅲ6か年編入</t>
  </si>
  <si>
    <t>理数</t>
  </si>
  <si>
    <t>文理</t>
  </si>
  <si>
    <t>清風</t>
  </si>
  <si>
    <t>東大阪大学柏原</t>
  </si>
  <si>
    <t>ｱﾄﾞﾊﾞﾝｽﾄ</t>
  </si>
  <si>
    <t>ｷｬﾘｱｱｯﾌﾟ</t>
  </si>
  <si>
    <t>ｷｬﾘｱｱｼｽﾄ</t>
  </si>
  <si>
    <t>ｽﾎﾟｰﾂ</t>
  </si>
  <si>
    <t>東大阪大学柏原</t>
  </si>
  <si>
    <t>明星</t>
  </si>
  <si>
    <t>3ヵ年文理選抜</t>
  </si>
  <si>
    <t>3ヵ年文理</t>
  </si>
  <si>
    <t>明星</t>
  </si>
  <si>
    <t>大阪薫英女学院</t>
  </si>
  <si>
    <t>文理特進</t>
  </si>
  <si>
    <t>英語進学</t>
  </si>
  <si>
    <t>総合進学</t>
  </si>
  <si>
    <t>ｽﾎﾟｰﾂ・特技</t>
  </si>
  <si>
    <t>ｽｰﾊﾟｰｱﾄﾞﾊﾞﾝｽﾄ</t>
  </si>
  <si>
    <t>ｽｰﾊﾟｰｲﾝｸﾞﾘｯｼｭ</t>
  </si>
  <si>
    <t>大阪国際滝井</t>
  </si>
  <si>
    <t>特進</t>
  </si>
  <si>
    <t>標準</t>
  </si>
  <si>
    <t>看護進学</t>
  </si>
  <si>
    <t>幼児保育進学</t>
  </si>
  <si>
    <t>吹奏楽</t>
  </si>
  <si>
    <t>国際</t>
  </si>
  <si>
    <t>大阪女学院</t>
  </si>
  <si>
    <t>大阪女学院</t>
  </si>
  <si>
    <t>文系</t>
  </si>
  <si>
    <t>理系（２類）</t>
  </si>
  <si>
    <t>理系（１類）</t>
  </si>
  <si>
    <t>英語</t>
  </si>
  <si>
    <t>大阪女子短期大学</t>
  </si>
  <si>
    <t>特別編成（文系/理系）</t>
  </si>
  <si>
    <t>短大（保育/栄養・製菓）</t>
  </si>
  <si>
    <t>進学</t>
  </si>
  <si>
    <t>理系・看護系</t>
  </si>
  <si>
    <t>大阪女子短期大学</t>
  </si>
  <si>
    <t>大阪信愛女学院</t>
  </si>
  <si>
    <t>大阪成蹊女子</t>
  </si>
  <si>
    <t>ｷｬﾘｱ特進</t>
  </si>
  <si>
    <t>ｷｬﾘｱ進学</t>
  </si>
  <si>
    <t>幼児教育</t>
  </si>
  <si>
    <t>ｱｰﾄ／ｲﾗｽﾄ／ｱﾆﾒｰｼｮﾝ</t>
  </si>
  <si>
    <t>ｽｰﾊﾟｰ英数</t>
  </si>
  <si>
    <t>国際総合（※文理総合）</t>
  </si>
  <si>
    <t>香ヶ丘リベルテ</t>
  </si>
  <si>
    <t>ﾘﾍﾞﾗﾙ</t>
  </si>
  <si>
    <t>ｱｸﾃｨﾌﾞｱｰﾄ</t>
  </si>
  <si>
    <t>ﾌｨｼﾞｶﾙ</t>
  </si>
  <si>
    <t>ﾌｧｯｼｮﾝﾋﾞｼﾞﾈｽ</t>
  </si>
  <si>
    <t>美容芸術</t>
  </si>
  <si>
    <t>保育進学</t>
  </si>
  <si>
    <t>ｱﾝﾀﾞﾝﾃ</t>
  </si>
  <si>
    <t>ﾗｲﾌﾃﾞｻﾞｲﾝ</t>
  </si>
  <si>
    <t>香ヶ丘リベルテ</t>
  </si>
  <si>
    <t>金蘭会</t>
  </si>
  <si>
    <t>Ⅱ類　特別進学</t>
  </si>
  <si>
    <t>Ⅱ類　看護進学</t>
  </si>
  <si>
    <t>Ⅰ類　総合進学</t>
  </si>
  <si>
    <t>Ⅰ類　保育児童</t>
  </si>
  <si>
    <t>Ⅰ類　ｽﾎﾟｰﾂ・特技</t>
  </si>
  <si>
    <t>金蘭会</t>
  </si>
  <si>
    <t>特別進学</t>
  </si>
  <si>
    <t>看護医療系進学</t>
  </si>
  <si>
    <t>標準進学Ⅰ類・Ⅱ類</t>
  </si>
  <si>
    <t>ｽﾎﾟｰﾂ健康</t>
  </si>
  <si>
    <t>ＩＴﾗｲｾﾝｽ</t>
  </si>
  <si>
    <t>ﾃﾞｻﾞｲﾝ美術ｲﾗｽﾄ</t>
  </si>
  <si>
    <t>ﾏﾝｶﾞ･ｱﾆﾒｰｼｮﾝ</t>
  </si>
  <si>
    <t>好文学園女子</t>
  </si>
  <si>
    <t>四天王寺</t>
  </si>
  <si>
    <t>四天王寺</t>
  </si>
  <si>
    <t>英数</t>
  </si>
  <si>
    <t>ｽﾎﾟｰﾂ・芸術</t>
  </si>
  <si>
    <t>樟蔭</t>
  </si>
  <si>
    <t>特進</t>
  </si>
  <si>
    <t>進学（看護・芸術・言語）</t>
  </si>
  <si>
    <t>児童教育</t>
  </si>
  <si>
    <t>ﾌｰﾄﾞｽﾀﾃﾞｨｰ（※健康栄養）</t>
  </si>
  <si>
    <t>樟蔭</t>
  </si>
  <si>
    <t>城星学園</t>
  </si>
  <si>
    <t>城南学園</t>
  </si>
  <si>
    <t>特進ｱﾄﾞﾊﾞﾝｽ</t>
  </si>
  <si>
    <t>教育特進</t>
  </si>
  <si>
    <t>看護特進</t>
  </si>
  <si>
    <t>進学スタンダード</t>
  </si>
  <si>
    <t>幼児教育・福祉</t>
  </si>
  <si>
    <t>普通</t>
  </si>
  <si>
    <t>宣真</t>
  </si>
  <si>
    <t>総合</t>
  </si>
  <si>
    <t>アニメ・アート</t>
  </si>
  <si>
    <t>保育系進学</t>
  </si>
  <si>
    <t>看護系進学</t>
  </si>
  <si>
    <t>宣真</t>
  </si>
  <si>
    <t>相愛</t>
  </si>
  <si>
    <t>専攻選択</t>
  </si>
  <si>
    <t>音楽</t>
  </si>
  <si>
    <t>相愛</t>
  </si>
  <si>
    <t>帝塚山学院</t>
  </si>
  <si>
    <t>関学</t>
  </si>
  <si>
    <t>若干</t>
  </si>
  <si>
    <t>ｳﾞｪﾙｼﾞｪ（文系・理系専攻）</t>
  </si>
  <si>
    <t>ｳﾞｪﾙｼﾞｪ（美術・映像・ﾃﾞｻﾞｲﾝ）</t>
  </si>
  <si>
    <t>ｳﾞｪﾙｼﾞｪ（ｲﾗｽﾄ･ﾏﾝｶﾞ･ｱﾆﾒ）</t>
  </si>
  <si>
    <t>ｳﾞｪﾙｼﾞｪ（ｸﾗｯｼｯｸ）</t>
  </si>
  <si>
    <t>ｳﾞｪﾙｼﾞｪ（ﾎﾟﾋﾟｭﾗｰ･ﾐｭｰｼﾞｶﾙ）</t>
  </si>
  <si>
    <t>梅花</t>
  </si>
  <si>
    <t>調理・製菓</t>
  </si>
  <si>
    <t>医療看護</t>
  </si>
  <si>
    <t>こども保育</t>
  </si>
  <si>
    <t>舞台芸術（※舞台芸術・ｽﾎﾟｰﾂ）</t>
  </si>
  <si>
    <t>梅花</t>
  </si>
  <si>
    <t>プール学院</t>
  </si>
  <si>
    <t>S文理</t>
  </si>
  <si>
    <t>明浄学院</t>
  </si>
  <si>
    <t>藍野</t>
  </si>
  <si>
    <t>衛生看護</t>
  </si>
  <si>
    <t>アナン学園</t>
  </si>
  <si>
    <t>進路総合</t>
  </si>
  <si>
    <t>ｽﾎﾟｰﾂ</t>
  </si>
  <si>
    <t>衛生看護</t>
  </si>
  <si>
    <t>アナン学園（※樟蔭東）</t>
  </si>
  <si>
    <t>普通進学（選抜）（※看護特進）</t>
  </si>
  <si>
    <t>普通進学（進学）</t>
  </si>
  <si>
    <t>上宮</t>
  </si>
  <si>
    <t>ﾊﾟﾜｰ</t>
  </si>
  <si>
    <t>ﾌﾟﾚｯﾌﾟ</t>
  </si>
  <si>
    <t>上宮</t>
  </si>
  <si>
    <t>上宮太子</t>
  </si>
  <si>
    <t>３ヵ年特進</t>
  </si>
  <si>
    <t>３ヵ年総合進学</t>
  </si>
  <si>
    <t>英真学園</t>
  </si>
  <si>
    <t>情報進学</t>
  </si>
  <si>
    <t>追手門学院</t>
  </si>
  <si>
    <t>特選ＳＳ</t>
  </si>
  <si>
    <t>Ⅰ類</t>
  </si>
  <si>
    <t>Ⅱ類</t>
  </si>
  <si>
    <t>追手門学院大手前</t>
  </si>
  <si>
    <t>ｽｰﾊﾟｰ選抜</t>
  </si>
  <si>
    <t>大阪</t>
  </si>
  <si>
    <t>総合進学（ビジュアル・マンガ）</t>
  </si>
  <si>
    <t>大阪</t>
  </si>
  <si>
    <t>総合（※総合選択）</t>
  </si>
  <si>
    <t>大阪学院大学</t>
  </si>
  <si>
    <t>ｽﾎﾟｰﾂ科学</t>
  </si>
  <si>
    <t>大阪学院大学</t>
  </si>
  <si>
    <t>大阪学芸</t>
  </si>
  <si>
    <t>特技</t>
  </si>
  <si>
    <t>選抜特進</t>
  </si>
  <si>
    <t>特進理数</t>
  </si>
  <si>
    <t>特進看護</t>
  </si>
  <si>
    <t>国際（特進・進学）</t>
  </si>
  <si>
    <t>進学総合</t>
  </si>
  <si>
    <t>看護</t>
  </si>
  <si>
    <t>大阪暁光</t>
  </si>
  <si>
    <t>大阪国際大和田</t>
  </si>
  <si>
    <t>ｽｰﾊﾟｰ特進</t>
  </si>
  <si>
    <t>大阪産業大学附属</t>
  </si>
  <si>
    <t>特進コースⅠ</t>
  </si>
  <si>
    <t>特進コースⅡ</t>
  </si>
  <si>
    <t>ｸﾞﾛｰﾊﾞﾙ（※国際科特進・進学）</t>
  </si>
  <si>
    <t>大阪産業大学附属</t>
  </si>
  <si>
    <t>大阪商業大学</t>
  </si>
  <si>
    <t>ｸﾞﾛｰﾊﾞﾙ商大</t>
  </si>
  <si>
    <t>文理進学</t>
  </si>
  <si>
    <t>ｽﾎﾟｰﾂ専修</t>
  </si>
  <si>
    <t>ﾃﾞｻﾞｲﾝ美術</t>
  </si>
  <si>
    <t>大阪商業大学</t>
  </si>
  <si>
    <t>大阪商業大学堺</t>
  </si>
  <si>
    <t>特進ｴｷｽﾊﾟｰﾄ</t>
  </si>
  <si>
    <t>特進ｱﾄﾞﾊﾞﾝｽ</t>
  </si>
  <si>
    <t>進学ｸﾞﾛｰﾊﾞﾙ</t>
  </si>
  <si>
    <t>大阪商業大学堺</t>
  </si>
  <si>
    <t>大阪青凌</t>
  </si>
  <si>
    <t>特進Ｓ</t>
  </si>
  <si>
    <t>大阪体育大学浪商</t>
  </si>
  <si>
    <t>Ⅰ類（国公立）</t>
  </si>
  <si>
    <t>Ⅱ類（有名私立）</t>
  </si>
  <si>
    <t>進学ｽﾎﾟｰﾂ</t>
  </si>
  <si>
    <t>ｱｽﾘｰﾄ</t>
  </si>
  <si>
    <t>大阪体育大学浪商</t>
  </si>
  <si>
    <t>大阪電気通信大学</t>
  </si>
  <si>
    <t>健康ｽﾎﾟｰﾂ</t>
  </si>
  <si>
    <t>電子総合</t>
  </si>
  <si>
    <t>大阪電気通信大学</t>
  </si>
  <si>
    <t>大阪桐蔭</t>
  </si>
  <si>
    <t>Ⅲ類</t>
  </si>
  <si>
    <t>大阪夕陽丘学園</t>
  </si>
  <si>
    <t>特進Ⅰ類</t>
  </si>
  <si>
    <t>特進Ⅱ類</t>
  </si>
  <si>
    <t>英語国際</t>
  </si>
  <si>
    <t>美術</t>
  </si>
  <si>
    <t>大阪夕陽丘学園</t>
  </si>
  <si>
    <t>開明</t>
  </si>
  <si>
    <t>６年編入</t>
  </si>
  <si>
    <t>開明</t>
  </si>
  <si>
    <t>関西大倉</t>
  </si>
  <si>
    <t>特進S</t>
  </si>
  <si>
    <t>関西創価</t>
  </si>
  <si>
    <t>普通（※安全科学科）</t>
  </si>
  <si>
    <t>関西大学高等部</t>
  </si>
  <si>
    <t>関西大学第一</t>
  </si>
  <si>
    <t>ｽﾎﾟｰﾂ</t>
  </si>
  <si>
    <t>関西大学北陽</t>
  </si>
  <si>
    <t>関西福祉科学大学</t>
  </si>
  <si>
    <t>特進Ⅰ</t>
  </si>
  <si>
    <t>特進Ⅱ</t>
  </si>
  <si>
    <t>関西福祉科学大学</t>
  </si>
  <si>
    <t>関西福祉大学金光藤蔭</t>
  </si>
  <si>
    <t>文理特進（Ａ・Ｂ）</t>
  </si>
  <si>
    <t>ﾒﾃﾞｨｱ･ｱｰﾄ（※ITﾗｲｾﾝｽ）</t>
  </si>
  <si>
    <t>ﾗｲﾌｸﾘｴｲﾃｨﾌﾞ</t>
  </si>
  <si>
    <t>ﾄｯﾌﾟｱｽﾘｰﾄ</t>
  </si>
  <si>
    <t>関西福祉大学金光藤蔭</t>
  </si>
  <si>
    <t>普通（一般生）</t>
  </si>
  <si>
    <t>普通（帰国生）</t>
  </si>
  <si>
    <t>関西学院千里国際</t>
  </si>
  <si>
    <t>英数特進</t>
  </si>
  <si>
    <t>進学Ⅰ類</t>
  </si>
  <si>
    <t>進学Ⅱ類</t>
  </si>
  <si>
    <t>Super文理</t>
  </si>
  <si>
    <t>特進文理Ⅰ</t>
  </si>
  <si>
    <t>特進文理Ⅱ</t>
  </si>
  <si>
    <t>英語特化</t>
  </si>
  <si>
    <t>近畿大学附属</t>
  </si>
  <si>
    <t>建国</t>
  </si>
  <si>
    <t>総合韓国文化</t>
  </si>
  <si>
    <t>総合英米文化</t>
  </si>
  <si>
    <t>建国</t>
  </si>
  <si>
    <t>賢明学院</t>
  </si>
  <si>
    <t>選抜文理（※特進医歯薬理系）</t>
  </si>
  <si>
    <t>特進文理</t>
  </si>
  <si>
    <t>金剛学園</t>
  </si>
  <si>
    <t>国際総合</t>
  </si>
  <si>
    <t>金光大阪</t>
  </si>
  <si>
    <t>金光大阪</t>
  </si>
  <si>
    <t>金光八尾</t>
  </si>
  <si>
    <t>S特進</t>
  </si>
  <si>
    <t>四條畷学園</t>
  </si>
  <si>
    <t>保育</t>
  </si>
  <si>
    <t>四天王寺羽曳丘</t>
  </si>
  <si>
    <t>常翔学園</t>
  </si>
  <si>
    <t>ｽｰﾊﾟｰ</t>
  </si>
  <si>
    <t>薬学・医療系進学</t>
  </si>
  <si>
    <t>常翔学園</t>
  </si>
  <si>
    <t>常翔啓光学園</t>
  </si>
  <si>
    <t>特進Ⅰ類（選抜）</t>
  </si>
  <si>
    <t>常翔啓光学園</t>
  </si>
  <si>
    <t>昇陽</t>
  </si>
  <si>
    <t>看護・医療系進学</t>
  </si>
  <si>
    <t>公務員ﾁｬﾚﾝｼﾞ</t>
  </si>
  <si>
    <t>ﾋﾞｼﾞﾈｽ</t>
  </si>
  <si>
    <t>ﾊﾟﾃｨｼｴ</t>
  </si>
  <si>
    <t>福祉</t>
  </si>
  <si>
    <t>保育福祉</t>
  </si>
  <si>
    <t>昇陽</t>
  </si>
  <si>
    <t>精華</t>
  </si>
  <si>
    <t>特進選抜</t>
  </si>
  <si>
    <t>特進共通</t>
  </si>
  <si>
    <t>精華</t>
  </si>
  <si>
    <t>清教学園</t>
  </si>
  <si>
    <t>Ｓ特進理系</t>
  </si>
  <si>
    <t>Ｓ特進文系</t>
  </si>
  <si>
    <t>星翔</t>
  </si>
  <si>
    <t>ｱﾄﾞﾊﾞﾝｽ</t>
  </si>
  <si>
    <t>ｷｬﾘｱ</t>
  </si>
  <si>
    <t>工業技術系</t>
  </si>
  <si>
    <t>星翔</t>
  </si>
  <si>
    <t>清風南海</t>
  </si>
  <si>
    <t>清明学院</t>
  </si>
  <si>
    <t>文系特進</t>
  </si>
  <si>
    <t>理系特進</t>
  </si>
  <si>
    <t>看護・医療系特進</t>
  </si>
  <si>
    <t>進学（※普通計）</t>
  </si>
  <si>
    <t>大商学園</t>
  </si>
  <si>
    <t>情報</t>
  </si>
  <si>
    <t>商業（ｲﾝﾀｰﾅｼｮﾅﾙ）</t>
  </si>
  <si>
    <t>商業（ライセンス）</t>
  </si>
  <si>
    <t>太成学院大学</t>
  </si>
  <si>
    <t>特別進学（Ⅰ・Ⅱ）</t>
  </si>
  <si>
    <t>パティスリー</t>
  </si>
  <si>
    <t>総合人間力</t>
  </si>
  <si>
    <t>ｽﾎﾟｰﾂ進学</t>
  </si>
  <si>
    <t>太成学院大学</t>
  </si>
  <si>
    <t>帝塚山学院泉ヶ丘</t>
  </si>
  <si>
    <t>帝塚山学院泉ヶ丘</t>
  </si>
  <si>
    <t>帝塚山学院泉ヶ丘</t>
  </si>
  <si>
    <t>東海大学付属仰星</t>
  </si>
  <si>
    <t>同志社香里</t>
  </si>
  <si>
    <t>浪速</t>
  </si>
  <si>
    <t>文理S1</t>
  </si>
  <si>
    <t>浪速</t>
  </si>
  <si>
    <t>羽衣学園</t>
  </si>
  <si>
    <t>文理特進Ⅰ類</t>
  </si>
  <si>
    <t>文理特進Ⅱ類</t>
  </si>
  <si>
    <t>初芝富田林</t>
  </si>
  <si>
    <t>立命館</t>
  </si>
  <si>
    <t>ｸﾞﾛｰﾊﾞﾙS</t>
  </si>
  <si>
    <t>ｸﾞﾛｰﾊﾞﾙA</t>
  </si>
  <si>
    <t>体育</t>
  </si>
  <si>
    <t>阪南大学</t>
  </si>
  <si>
    <t>阪南大学</t>
  </si>
  <si>
    <t>ＰＬ学園</t>
  </si>
  <si>
    <t>国公立</t>
  </si>
  <si>
    <t>理文選修</t>
  </si>
  <si>
    <t>ＰＬ学園</t>
  </si>
  <si>
    <t>東大阪大学敬愛</t>
  </si>
  <si>
    <t>こども学</t>
  </si>
  <si>
    <t>東大阪大学敬愛</t>
  </si>
  <si>
    <t>東大谷</t>
  </si>
  <si>
    <t>言語・国際</t>
  </si>
  <si>
    <t>進学探究</t>
  </si>
  <si>
    <t>東大谷</t>
  </si>
  <si>
    <t>箕面学園</t>
  </si>
  <si>
    <t>総合選択制</t>
  </si>
  <si>
    <t>箕面自由学園</t>
  </si>
  <si>
    <t>ｸﾗﾌﾞ選抜</t>
  </si>
  <si>
    <t>桃山学院</t>
  </si>
  <si>
    <t>Ｓ英数</t>
  </si>
  <si>
    <t>文理・文理ｸﾗｽ</t>
  </si>
  <si>
    <t>文理・ｱｽﾘｰﾄ</t>
  </si>
  <si>
    <t>履正社</t>
  </si>
  <si>
    <t>集約文理Ⅰ類</t>
  </si>
  <si>
    <t>集約文理Ⅱ類</t>
  </si>
  <si>
    <t>普通Ⅲ類</t>
  </si>
  <si>
    <t>履正社</t>
  </si>
  <si>
    <t>早稲田摂陵</t>
  </si>
  <si>
    <t>普通A</t>
  </si>
  <si>
    <t>普通Ａ（吹奏楽）</t>
  </si>
  <si>
    <t>普通B</t>
  </si>
  <si>
    <t>■全校</t>
  </si>
  <si>
    <t>合計</t>
  </si>
  <si>
    <t>※私立中高連調べ。募集人員の約の表示はしていません。最終的な倍率は変動する可能性があります。</t>
  </si>
  <si>
    <t>※性別１：男子　２：女子　３：男女の募集、くくり募集する学科／コースの数値は最上段に掲載しています。</t>
  </si>
  <si>
    <t>※校名及び学科／コース名の黄色網掛けは名称変更、新設またはコースの改編を表す。</t>
  </si>
  <si>
    <t>※専願率（専願希望者数÷希望者数計）、専願充足率（専願希望者数÷外部募集人員）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</si>
</sst>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E+00"/>
    <numFmt numFmtId="178" formatCode="0.00_);[Red]\(0.00\)"/>
    <numFmt numFmtId="179" formatCode="0.00_ "/>
    <numFmt numFmtId="180" formatCode="0.0_);[Red]\(0.0\)"/>
    <numFmt numFmtId="181" formatCode="0_ "/>
    <numFmt numFmtId="182" formatCode="0.000_);[Red]\(0.000\)"/>
    <numFmt numFmtId="183" formatCode="0_);[Red]\(0\)"/>
    <numFmt numFmtId="184" formatCode="0_ ;[Red]\-0\ "/>
    <numFmt numFmtId="185" formatCode="0.0_ ;[Red]\-0.0\ "/>
    <numFmt numFmtId="186" formatCode="#,##0_ ;[Red]\-#,##0\ "/>
    <numFmt numFmtId="187" formatCode="#,##0.0_ ;[Red]\-#,##0.0\ "/>
    <numFmt numFmtId="188" formatCode="#,##0_);[Red]\(#,##0\)"/>
    <numFmt numFmtId="189" formatCode="0.0%"/>
    <numFmt numFmtId="190" formatCode="#,##0_ "/>
    <numFmt numFmtId="191" formatCode="#,##0.0_ "/>
    <numFmt numFmtId="192" formatCode="#,##0.00_ ;[Red]\-#,##0.00\ "/>
    <numFmt numFmtId="193" formatCode="#,##0.00_ "/>
    <numFmt numFmtId="194" formatCode="0.00_ ;[Red]\-0.0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7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5"/>
      <name val="ＭＳ Ｐゴシック"/>
      <family val="3"/>
    </font>
    <font>
      <sz val="10"/>
      <color theme="5"/>
      <name val="ＭＳ Ｐゴシック"/>
      <family val="3"/>
    </font>
    <font>
      <sz val="10"/>
      <color rgb="FFFF00FF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 style="hair"/>
      <top style="thin"/>
      <bottom/>
    </border>
    <border>
      <left style="medium"/>
      <right style="hair"/>
      <top style="thin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hair"/>
      <top style="thin"/>
      <bottom style="medium"/>
    </border>
    <border>
      <left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186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5" borderId="12" xfId="49" applyNumberFormat="1" applyFont="1" applyFill="1" applyBorder="1" applyAlignment="1">
      <alignment horizontal="left" vertical="top" wrapText="1"/>
    </xf>
    <xf numFmtId="0" fontId="2" fillId="36" borderId="12" xfId="0" applyNumberFormat="1" applyFont="1" applyFill="1" applyBorder="1" applyAlignment="1">
      <alignment horizontal="left" vertical="top" wrapText="1"/>
    </xf>
    <xf numFmtId="0" fontId="2" fillId="36" borderId="12" xfId="49" applyNumberFormat="1" applyFont="1" applyFill="1" applyBorder="1" applyAlignment="1">
      <alignment horizontal="left" vertical="top" wrapText="1"/>
    </xf>
    <xf numFmtId="0" fontId="2" fillId="37" borderId="12" xfId="49" applyNumberFormat="1" applyFont="1" applyFill="1" applyBorder="1" applyAlignment="1">
      <alignment horizontal="left" vertical="top" wrapText="1"/>
    </xf>
    <xf numFmtId="0" fontId="2" fillId="37" borderId="12" xfId="0" applyNumberFormat="1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center" vertical="top" textRotation="255" wrapText="1"/>
    </xf>
    <xf numFmtId="186" fontId="2" fillId="0" borderId="12" xfId="0" applyNumberFormat="1" applyFont="1" applyFill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6" fontId="2" fillId="0" borderId="12" xfId="49" applyNumberFormat="1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189" fontId="3" fillId="0" borderId="12" xfId="0" applyNumberFormat="1" applyFont="1" applyBorder="1" applyAlignment="1">
      <alignment horizontal="right" vertical="center"/>
    </xf>
    <xf numFmtId="188" fontId="2" fillId="0" borderId="12" xfId="0" applyNumberFormat="1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center" vertical="center"/>
    </xf>
    <xf numFmtId="186" fontId="2" fillId="38" borderId="12" xfId="49" applyNumberFormat="1" applyFont="1" applyFill="1" applyBorder="1" applyAlignment="1">
      <alignment horizontal="right" vertical="center"/>
    </xf>
    <xf numFmtId="186" fontId="2" fillId="38" borderId="12" xfId="0" applyNumberFormat="1" applyFont="1" applyFill="1" applyBorder="1" applyAlignment="1">
      <alignment horizontal="right" vertical="center"/>
    </xf>
    <xf numFmtId="192" fontId="6" fillId="38" borderId="12" xfId="0" applyNumberFormat="1" applyFont="1" applyFill="1" applyBorder="1" applyAlignment="1">
      <alignment horizontal="right" vertical="center"/>
    </xf>
    <xf numFmtId="189" fontId="2" fillId="38" borderId="12" xfId="49" applyNumberFormat="1" applyFont="1" applyFill="1" applyBorder="1" applyAlignment="1">
      <alignment horizontal="right" vertical="center"/>
    </xf>
    <xf numFmtId="189" fontId="3" fillId="38" borderId="12" xfId="49" applyNumberFormat="1" applyFont="1" applyFill="1" applyBorder="1" applyAlignment="1">
      <alignment horizontal="right" vertical="center"/>
    </xf>
    <xf numFmtId="188" fontId="2" fillId="38" borderId="12" xfId="0" applyNumberFormat="1" applyFont="1" applyFill="1" applyBorder="1" applyAlignment="1">
      <alignment horizontal="right" vertical="center"/>
    </xf>
    <xf numFmtId="0" fontId="2" fillId="39" borderId="11" xfId="0" applyFont="1" applyFill="1" applyBorder="1" applyAlignment="1">
      <alignment horizontal="center" vertical="center" textRotation="255" wrapText="1"/>
    </xf>
    <xf numFmtId="0" fontId="2" fillId="39" borderId="11" xfId="0" applyFont="1" applyFill="1" applyBorder="1" applyAlignment="1">
      <alignment horizontal="center" vertical="center"/>
    </xf>
    <xf numFmtId="188" fontId="2" fillId="39" borderId="12" xfId="0" applyNumberFormat="1" applyFont="1" applyFill="1" applyBorder="1" applyAlignment="1">
      <alignment horizontal="right" vertical="center"/>
    </xf>
    <xf numFmtId="186" fontId="2" fillId="39" borderId="12" xfId="49" applyNumberFormat="1" applyFont="1" applyFill="1" applyBorder="1" applyAlignment="1">
      <alignment horizontal="right" vertical="center"/>
    </xf>
    <xf numFmtId="186" fontId="2" fillId="39" borderId="12" xfId="0" applyNumberFormat="1" applyFont="1" applyFill="1" applyBorder="1" applyAlignment="1">
      <alignment horizontal="right" vertical="center"/>
    </xf>
    <xf numFmtId="192" fontId="6" fillId="39" borderId="12" xfId="0" applyNumberFormat="1" applyFont="1" applyFill="1" applyBorder="1" applyAlignment="1">
      <alignment horizontal="right" vertical="center"/>
    </xf>
    <xf numFmtId="189" fontId="2" fillId="39" borderId="12" xfId="49" applyNumberFormat="1" applyFont="1" applyFill="1" applyBorder="1" applyAlignment="1">
      <alignment horizontal="right" vertical="center"/>
    </xf>
    <xf numFmtId="189" fontId="3" fillId="39" borderId="12" xfId="49" applyNumberFormat="1" applyFont="1" applyFill="1" applyBorder="1" applyAlignment="1">
      <alignment horizontal="right" vertical="center"/>
    </xf>
    <xf numFmtId="0" fontId="2" fillId="40" borderId="11" xfId="0" applyFont="1" applyFill="1" applyBorder="1" applyAlignment="1">
      <alignment horizontal="center" vertical="center" textRotation="255"/>
    </xf>
    <xf numFmtId="184" fontId="2" fillId="0" borderId="12" xfId="0" applyNumberFormat="1" applyFont="1" applyBorder="1" applyAlignment="1">
      <alignment horizontal="right" vertical="center"/>
    </xf>
    <xf numFmtId="0" fontId="2" fillId="40" borderId="11" xfId="0" applyFont="1" applyFill="1" applyBorder="1" applyAlignment="1">
      <alignment horizontal="center" vertical="top" textRotation="255" wrapText="1"/>
    </xf>
    <xf numFmtId="0" fontId="2" fillId="40" borderId="11" xfId="0" applyFont="1" applyFill="1" applyBorder="1" applyAlignment="1">
      <alignment horizontal="center" vertical="center"/>
    </xf>
    <xf numFmtId="188" fontId="2" fillId="40" borderId="12" xfId="0" applyNumberFormat="1" applyFont="1" applyFill="1" applyBorder="1" applyAlignment="1">
      <alignment horizontal="right" vertical="center"/>
    </xf>
    <xf numFmtId="186" fontId="2" fillId="40" borderId="12" xfId="0" applyNumberFormat="1" applyFont="1" applyFill="1" applyBorder="1" applyAlignment="1">
      <alignment horizontal="right" vertical="center"/>
    </xf>
    <xf numFmtId="189" fontId="3" fillId="40" borderId="12" xfId="0" applyNumberFormat="1" applyFont="1" applyFill="1" applyBorder="1" applyAlignment="1">
      <alignment horizontal="right" vertical="center"/>
    </xf>
    <xf numFmtId="192" fontId="6" fillId="40" borderId="12" xfId="0" applyNumberFormat="1" applyFont="1" applyFill="1" applyBorder="1" applyAlignment="1">
      <alignment horizontal="right" vertical="center"/>
    </xf>
    <xf numFmtId="189" fontId="2" fillId="40" borderId="12" xfId="0" applyNumberFormat="1" applyFont="1" applyFill="1" applyBorder="1" applyAlignment="1">
      <alignment horizontal="right" vertical="center"/>
    </xf>
    <xf numFmtId="0" fontId="2" fillId="41" borderId="13" xfId="0" applyFont="1" applyFill="1" applyBorder="1" applyAlignment="1">
      <alignment horizontal="center" vertical="center"/>
    </xf>
    <xf numFmtId="188" fontId="2" fillId="41" borderId="14" xfId="0" applyNumberFormat="1" applyFont="1" applyFill="1" applyBorder="1" applyAlignment="1">
      <alignment horizontal="right" vertical="center"/>
    </xf>
    <xf numFmtId="186" fontId="2" fillId="41" borderId="14" xfId="0" applyNumberFormat="1" applyFont="1" applyFill="1" applyBorder="1" applyAlignment="1">
      <alignment horizontal="right" vertical="center"/>
    </xf>
    <xf numFmtId="189" fontId="3" fillId="41" borderId="14" xfId="0" applyNumberFormat="1" applyFont="1" applyFill="1" applyBorder="1" applyAlignment="1">
      <alignment horizontal="right" vertical="center"/>
    </xf>
    <xf numFmtId="192" fontId="6" fillId="41" borderId="14" xfId="0" applyNumberFormat="1" applyFont="1" applyFill="1" applyBorder="1" applyAlignment="1">
      <alignment horizontal="right" vertical="center"/>
    </xf>
    <xf numFmtId="189" fontId="2" fillId="41" borderId="14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left" vertical="center"/>
    </xf>
    <xf numFmtId="0" fontId="2" fillId="34" borderId="16" xfId="0" applyNumberFormat="1" applyFont="1" applyFill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center" indent="1"/>
    </xf>
    <xf numFmtId="0" fontId="2" fillId="38" borderId="16" xfId="0" applyFont="1" applyFill="1" applyBorder="1" applyAlignment="1">
      <alignment horizontal="left" vertical="center" indent="1"/>
    </xf>
    <xf numFmtId="0" fontId="2" fillId="39" borderId="16" xfId="0" applyFont="1" applyFill="1" applyBorder="1" applyAlignment="1">
      <alignment horizontal="left" vertical="center" indent="1"/>
    </xf>
    <xf numFmtId="0" fontId="2" fillId="40" borderId="16" xfId="0" applyFont="1" applyFill="1" applyBorder="1" applyAlignment="1">
      <alignment horizontal="left" vertical="center" indent="1"/>
    </xf>
    <xf numFmtId="0" fontId="2" fillId="41" borderId="17" xfId="0" applyFont="1" applyFill="1" applyBorder="1" applyAlignment="1">
      <alignment horizontal="left" vertical="center" indent="1"/>
    </xf>
    <xf numFmtId="186" fontId="2" fillId="0" borderId="18" xfId="0" applyNumberFormat="1" applyFont="1" applyFill="1" applyBorder="1" applyAlignment="1">
      <alignment horizontal="right" vertical="center"/>
    </xf>
    <xf numFmtId="186" fontId="2" fillId="38" borderId="18" xfId="49" applyNumberFormat="1" applyFont="1" applyFill="1" applyBorder="1" applyAlignment="1">
      <alignment horizontal="right" vertical="center"/>
    </xf>
    <xf numFmtId="186" fontId="2" fillId="39" borderId="18" xfId="49" applyNumberFormat="1" applyFont="1" applyFill="1" applyBorder="1" applyAlignment="1">
      <alignment horizontal="right" vertical="center"/>
    </xf>
    <xf numFmtId="186" fontId="2" fillId="40" borderId="18" xfId="0" applyNumberFormat="1" applyFont="1" applyFill="1" applyBorder="1" applyAlignment="1">
      <alignment horizontal="right" vertical="center"/>
    </xf>
    <xf numFmtId="186" fontId="2" fillId="41" borderId="19" xfId="0" applyNumberFormat="1" applyFont="1" applyFill="1" applyBorder="1" applyAlignment="1">
      <alignment horizontal="right" vertical="center"/>
    </xf>
    <xf numFmtId="0" fontId="2" fillId="35" borderId="16" xfId="49" applyNumberFormat="1" applyFont="1" applyFill="1" applyBorder="1" applyAlignment="1">
      <alignment horizontal="left" vertical="top" wrapText="1"/>
    </xf>
    <xf numFmtId="189" fontId="3" fillId="0" borderId="16" xfId="0" applyNumberFormat="1" applyFont="1" applyFill="1" applyBorder="1" applyAlignment="1">
      <alignment horizontal="right" vertical="center"/>
    </xf>
    <xf numFmtId="189" fontId="3" fillId="38" borderId="16" xfId="0" applyNumberFormat="1" applyFont="1" applyFill="1" applyBorder="1" applyAlignment="1">
      <alignment horizontal="right" vertical="center"/>
    </xf>
    <xf numFmtId="189" fontId="3" fillId="39" borderId="16" xfId="0" applyNumberFormat="1" applyFont="1" applyFill="1" applyBorder="1" applyAlignment="1">
      <alignment horizontal="right" vertical="center"/>
    </xf>
    <xf numFmtId="189" fontId="3" fillId="40" borderId="16" xfId="0" applyNumberFormat="1" applyFont="1" applyFill="1" applyBorder="1" applyAlignment="1">
      <alignment horizontal="right" vertical="center"/>
    </xf>
    <xf numFmtId="0" fontId="2" fillId="36" borderId="20" xfId="49" applyNumberFormat="1" applyFont="1" applyFill="1" applyBorder="1" applyAlignment="1">
      <alignment horizontal="left" vertical="top" wrapText="1"/>
    </xf>
    <xf numFmtId="0" fontId="2" fillId="36" borderId="21" xfId="49" applyNumberFormat="1" applyFont="1" applyFill="1" applyBorder="1" applyAlignment="1">
      <alignment horizontal="left" vertical="top" wrapText="1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21" xfId="0" applyNumberFormat="1" applyFont="1" applyFill="1" applyBorder="1" applyAlignment="1">
      <alignment horizontal="right" vertical="center"/>
    </xf>
    <xf numFmtId="186" fontId="2" fillId="38" borderId="20" xfId="49" applyNumberFormat="1" applyFont="1" applyFill="1" applyBorder="1" applyAlignment="1">
      <alignment horizontal="right" vertical="center"/>
    </xf>
    <xf numFmtId="186" fontId="2" fillId="38" borderId="21" xfId="0" applyNumberFormat="1" applyFont="1" applyFill="1" applyBorder="1" applyAlignment="1">
      <alignment horizontal="right" vertical="center"/>
    </xf>
    <xf numFmtId="186" fontId="2" fillId="39" borderId="20" xfId="49" applyNumberFormat="1" applyFont="1" applyFill="1" applyBorder="1" applyAlignment="1">
      <alignment horizontal="right" vertical="center"/>
    </xf>
    <xf numFmtId="186" fontId="2" fillId="39" borderId="21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6" fontId="2" fillId="40" borderId="20" xfId="0" applyNumberFormat="1" applyFont="1" applyFill="1" applyBorder="1" applyAlignment="1">
      <alignment horizontal="right" vertical="center"/>
    </xf>
    <xf numFmtId="186" fontId="2" fillId="40" borderId="21" xfId="0" applyNumberFormat="1" applyFont="1" applyFill="1" applyBorder="1" applyAlignment="1">
      <alignment horizontal="right" vertical="center"/>
    </xf>
    <xf numFmtId="186" fontId="2" fillId="41" borderId="22" xfId="0" applyNumberFormat="1" applyFont="1" applyFill="1" applyBorder="1" applyAlignment="1">
      <alignment horizontal="righ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3" xfId="49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0" fontId="8" fillId="37" borderId="27" xfId="0" applyNumberFormat="1" applyFont="1" applyFill="1" applyBorder="1" applyAlignment="1">
      <alignment horizontal="left" vertical="top" wrapText="1"/>
    </xf>
    <xf numFmtId="189" fontId="8" fillId="0" borderId="27" xfId="0" applyNumberFormat="1" applyFont="1" applyFill="1" applyBorder="1" applyAlignment="1">
      <alignment horizontal="right" vertical="center"/>
    </xf>
    <xf numFmtId="189" fontId="8" fillId="38" borderId="27" xfId="0" applyNumberFormat="1" applyFont="1" applyFill="1" applyBorder="1" applyAlignment="1">
      <alignment horizontal="right" vertical="center"/>
    </xf>
    <xf numFmtId="189" fontId="8" fillId="39" borderId="27" xfId="0" applyNumberFormat="1" applyFont="1" applyFill="1" applyBorder="1" applyAlignment="1">
      <alignment horizontal="right" vertical="center"/>
    </xf>
    <xf numFmtId="189" fontId="8" fillId="40" borderId="27" xfId="0" applyNumberFormat="1" applyFont="1" applyFill="1" applyBorder="1" applyAlignment="1">
      <alignment horizontal="right" vertical="center"/>
    </xf>
    <xf numFmtId="189" fontId="8" fillId="41" borderId="28" xfId="0" applyNumberFormat="1" applyFont="1" applyFill="1" applyBorder="1" applyAlignment="1">
      <alignment horizontal="right" vertical="center"/>
    </xf>
    <xf numFmtId="0" fontId="2" fillId="37" borderId="18" xfId="49" applyNumberFormat="1" applyFont="1" applyFill="1" applyBorder="1" applyAlignment="1">
      <alignment horizontal="left" vertical="top" wrapText="1"/>
    </xf>
    <xf numFmtId="0" fontId="2" fillId="42" borderId="21" xfId="49" applyNumberFormat="1" applyFont="1" applyFill="1" applyBorder="1" applyAlignment="1">
      <alignment horizontal="left" vertical="top" wrapText="1"/>
    </xf>
    <xf numFmtId="185" fontId="2" fillId="0" borderId="21" xfId="0" applyNumberFormat="1" applyFont="1" applyFill="1" applyBorder="1" applyAlignment="1">
      <alignment horizontal="right" vertical="center"/>
    </xf>
    <xf numFmtId="185" fontId="2" fillId="38" borderId="21" xfId="0" applyNumberFormat="1" applyFont="1" applyFill="1" applyBorder="1" applyAlignment="1">
      <alignment horizontal="right" vertical="center"/>
    </xf>
    <xf numFmtId="185" fontId="2" fillId="39" borderId="21" xfId="0" applyNumberFormat="1" applyFont="1" applyFill="1" applyBorder="1" applyAlignment="1">
      <alignment horizontal="right" vertical="center"/>
    </xf>
    <xf numFmtId="185" fontId="2" fillId="40" borderId="21" xfId="0" applyNumberFormat="1" applyFont="1" applyFill="1" applyBorder="1" applyAlignment="1">
      <alignment horizontal="right" vertical="center"/>
    </xf>
    <xf numFmtId="185" fontId="2" fillId="41" borderId="22" xfId="0" applyNumberFormat="1" applyFont="1" applyFill="1" applyBorder="1" applyAlignment="1">
      <alignment horizontal="right" vertical="center"/>
    </xf>
    <xf numFmtId="0" fontId="2" fillId="43" borderId="1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189" fontId="8" fillId="0" borderId="0" xfId="0" applyNumberFormat="1" applyFont="1" applyFill="1" applyBorder="1" applyAlignment="1">
      <alignment horizontal="right" vertical="center"/>
    </xf>
    <xf numFmtId="189" fontId="3" fillId="41" borderId="28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indent="1"/>
    </xf>
    <xf numFmtId="189" fontId="2" fillId="0" borderId="12" xfId="0" applyNumberFormat="1" applyFont="1" applyFill="1" applyBorder="1" applyAlignment="1">
      <alignment horizontal="right" vertical="center"/>
    </xf>
    <xf numFmtId="0" fontId="9" fillId="44" borderId="29" xfId="0" applyNumberFormat="1" applyFont="1" applyFill="1" applyBorder="1" applyAlignment="1">
      <alignment vertical="center" shrinkToFit="1"/>
    </xf>
    <xf numFmtId="0" fontId="10" fillId="44" borderId="30" xfId="0" applyNumberFormat="1" applyFont="1" applyFill="1" applyBorder="1" applyAlignment="1">
      <alignment horizontal="left" vertical="center" indent="1" shrinkToFit="1"/>
    </xf>
    <xf numFmtId="0" fontId="9" fillId="44" borderId="31" xfId="0" applyNumberFormat="1" applyFont="1" applyFill="1" applyBorder="1" applyAlignment="1">
      <alignment vertical="center" shrinkToFit="1"/>
    </xf>
    <xf numFmtId="0" fontId="10" fillId="13" borderId="32" xfId="0" applyNumberFormat="1" applyFont="1" applyFill="1" applyBorder="1" applyAlignment="1">
      <alignment vertical="center"/>
    </xf>
    <xf numFmtId="0" fontId="11" fillId="13" borderId="33" xfId="0" applyNumberFormat="1" applyFont="1" applyFill="1" applyBorder="1" applyAlignment="1">
      <alignment vertical="center"/>
    </xf>
    <xf numFmtId="0" fontId="10" fillId="13" borderId="33" xfId="0" applyNumberFormat="1" applyFont="1" applyFill="1" applyBorder="1" applyAlignment="1">
      <alignment vertical="center"/>
    </xf>
    <xf numFmtId="194" fontId="12" fillId="13" borderId="33" xfId="0" applyNumberFormat="1" applyFont="1" applyFill="1" applyBorder="1" applyAlignment="1">
      <alignment vertical="center"/>
    </xf>
    <xf numFmtId="194" fontId="52" fillId="13" borderId="33" xfId="0" applyNumberFormat="1" applyFont="1" applyFill="1" applyBorder="1" applyAlignment="1">
      <alignment vertical="center"/>
    </xf>
    <xf numFmtId="194" fontId="52" fillId="13" borderId="25" xfId="0" applyNumberFormat="1" applyFont="1" applyFill="1" applyBorder="1" applyAlignment="1">
      <alignment vertical="center"/>
    </xf>
    <xf numFmtId="0" fontId="10" fillId="13" borderId="3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top" wrapText="1"/>
    </xf>
    <xf numFmtId="0" fontId="9" fillId="44" borderId="35" xfId="0" applyNumberFormat="1" applyFont="1" applyFill="1" applyBorder="1" applyAlignment="1">
      <alignment vertical="center" shrinkToFit="1"/>
    </xf>
    <xf numFmtId="0" fontId="10" fillId="44" borderId="36" xfId="0" applyNumberFormat="1" applyFont="1" applyFill="1" applyBorder="1" applyAlignment="1">
      <alignment horizontal="left" vertical="center" indent="1" shrinkToFit="1"/>
    </xf>
    <xf numFmtId="0" fontId="10" fillId="44" borderId="37" xfId="0" applyNumberFormat="1" applyFont="1" applyFill="1" applyBorder="1" applyAlignment="1">
      <alignment vertical="center" shrinkToFit="1"/>
    </xf>
    <xf numFmtId="0" fontId="9" fillId="13" borderId="38" xfId="0" applyNumberFormat="1" applyFont="1" applyFill="1" applyBorder="1" applyAlignment="1">
      <alignment vertical="center" shrinkToFit="1"/>
    </xf>
    <xf numFmtId="0" fontId="9" fillId="13" borderId="39" xfId="0" applyNumberFormat="1" applyFont="1" applyFill="1" applyBorder="1" applyAlignment="1">
      <alignment vertical="center" shrinkToFit="1"/>
    </xf>
    <xf numFmtId="0" fontId="9" fillId="13" borderId="40" xfId="0" applyNumberFormat="1" applyFont="1" applyFill="1" applyBorder="1" applyAlignment="1">
      <alignment vertical="center" shrinkToFit="1"/>
    </xf>
    <xf numFmtId="194" fontId="9" fillId="13" borderId="39" xfId="0" applyNumberFormat="1" applyFont="1" applyFill="1" applyBorder="1" applyAlignment="1">
      <alignment vertical="center" shrinkToFit="1"/>
    </xf>
    <xf numFmtId="194" fontId="9" fillId="13" borderId="41" xfId="0" applyNumberFormat="1" applyFont="1" applyFill="1" applyBorder="1" applyAlignment="1">
      <alignment vertical="center" shrinkToFit="1"/>
    </xf>
    <xf numFmtId="194" fontId="9" fillId="13" borderId="42" xfId="0" applyNumberFormat="1" applyFont="1" applyFill="1" applyBorder="1" applyAlignment="1">
      <alignment vertical="center" shrinkToFit="1"/>
    </xf>
    <xf numFmtId="0" fontId="9" fillId="13" borderId="42" xfId="0" applyNumberFormat="1" applyFont="1" applyFill="1" applyBorder="1" applyAlignment="1">
      <alignment vertical="center" shrinkToFit="1"/>
    </xf>
    <xf numFmtId="0" fontId="2" fillId="45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vertical="center"/>
    </xf>
    <xf numFmtId="184" fontId="2" fillId="0" borderId="39" xfId="0" applyNumberFormat="1" applyFont="1" applyBorder="1" applyAlignment="1">
      <alignment vertical="center"/>
    </xf>
    <xf numFmtId="184" fontId="2" fillId="0" borderId="40" xfId="0" applyNumberFormat="1" applyFont="1" applyBorder="1" applyAlignment="1">
      <alignment vertical="center"/>
    </xf>
    <xf numFmtId="194" fontId="13" fillId="0" borderId="39" xfId="0" applyNumberFormat="1" applyFont="1" applyBorder="1" applyAlignment="1">
      <alignment vertical="center"/>
    </xf>
    <xf numFmtId="189" fontId="53" fillId="0" borderId="43" xfId="0" applyNumberFormat="1" applyFont="1" applyBorder="1" applyAlignment="1">
      <alignment vertical="center"/>
    </xf>
    <xf numFmtId="184" fontId="2" fillId="0" borderId="38" xfId="0" applyNumberFormat="1" applyFont="1" applyBorder="1" applyAlignment="1">
      <alignment vertical="center"/>
    </xf>
    <xf numFmtId="184" fontId="6" fillId="0" borderId="39" xfId="0" applyNumberFormat="1" applyFont="1" applyBorder="1" applyAlignment="1">
      <alignment vertical="center"/>
    </xf>
    <xf numFmtId="184" fontId="2" fillId="0" borderId="42" xfId="0" applyNumberFormat="1" applyFont="1" applyBorder="1" applyAlignment="1">
      <alignment vertical="center"/>
    </xf>
    <xf numFmtId="189" fontId="53" fillId="0" borderId="44" xfId="0" applyNumberFormat="1" applyFont="1" applyBorder="1" applyAlignment="1">
      <alignment vertical="center"/>
    </xf>
    <xf numFmtId="189" fontId="53" fillId="0" borderId="4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45" borderId="38" xfId="0" applyFont="1" applyFill="1" applyBorder="1" applyAlignment="1">
      <alignment horizontal="center" vertical="center"/>
    </xf>
    <xf numFmtId="0" fontId="8" fillId="46" borderId="39" xfId="0" applyFont="1" applyFill="1" applyBorder="1" applyAlignment="1">
      <alignment horizontal="left" vertical="center" indent="1"/>
    </xf>
    <xf numFmtId="0" fontId="8" fillId="46" borderId="41" xfId="0" applyFont="1" applyFill="1" applyBorder="1" applyAlignment="1">
      <alignment vertical="center"/>
    </xf>
    <xf numFmtId="184" fontId="8" fillId="46" borderId="38" xfId="0" applyNumberFormat="1" applyFont="1" applyFill="1" applyBorder="1" applyAlignment="1">
      <alignment vertical="center"/>
    </xf>
    <xf numFmtId="184" fontId="8" fillId="46" borderId="39" xfId="0" applyNumberFormat="1" applyFont="1" applyFill="1" applyBorder="1" applyAlignment="1">
      <alignment vertical="center"/>
    </xf>
    <xf numFmtId="184" fontId="8" fillId="46" borderId="40" xfId="0" applyNumberFormat="1" applyFont="1" applyFill="1" applyBorder="1" applyAlignment="1">
      <alignment vertical="center"/>
    </xf>
    <xf numFmtId="194" fontId="15" fillId="46" borderId="39" xfId="0" applyNumberFormat="1" applyFont="1" applyFill="1" applyBorder="1" applyAlignment="1">
      <alignment vertical="center"/>
    </xf>
    <xf numFmtId="184" fontId="14" fillId="46" borderId="39" xfId="0" applyNumberFormat="1" applyFont="1" applyFill="1" applyBorder="1" applyAlignment="1">
      <alignment vertical="center"/>
    </xf>
    <xf numFmtId="184" fontId="8" fillId="46" borderId="42" xfId="0" applyNumberFormat="1" applyFont="1" applyFill="1" applyBorder="1" applyAlignment="1">
      <alignment vertical="center"/>
    </xf>
    <xf numFmtId="189" fontId="53" fillId="46" borderId="41" xfId="0" applyNumberFormat="1" applyFont="1" applyFill="1" applyBorder="1" applyAlignment="1">
      <alignment vertical="center"/>
    </xf>
    <xf numFmtId="189" fontId="53" fillId="46" borderId="4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5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vertical="center"/>
    </xf>
    <xf numFmtId="184" fontId="2" fillId="0" borderId="47" xfId="0" applyNumberFormat="1" applyFont="1" applyBorder="1" applyAlignment="1">
      <alignment vertical="center"/>
    </xf>
    <xf numFmtId="184" fontId="2" fillId="0" borderId="49" xfId="0" applyNumberFormat="1" applyFont="1" applyBorder="1" applyAlignment="1">
      <alignment vertical="center"/>
    </xf>
    <xf numFmtId="194" fontId="13" fillId="0" borderId="47" xfId="0" applyNumberFormat="1" applyFont="1" applyBorder="1" applyAlignment="1">
      <alignment vertical="center"/>
    </xf>
    <xf numFmtId="189" fontId="53" fillId="0" borderId="47" xfId="0" applyNumberFormat="1" applyFont="1" applyBorder="1" applyAlignment="1">
      <alignment vertical="center"/>
    </xf>
    <xf numFmtId="184" fontId="2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2" fillId="0" borderId="50" xfId="0" applyNumberFormat="1" applyFont="1" applyBorder="1" applyAlignment="1">
      <alignment vertical="center"/>
    </xf>
    <xf numFmtId="189" fontId="53" fillId="0" borderId="48" xfId="0" applyNumberFormat="1" applyFont="1" applyBorder="1" applyAlignment="1">
      <alignment vertical="center"/>
    </xf>
    <xf numFmtId="189" fontId="53" fillId="0" borderId="51" xfId="0" applyNumberFormat="1" applyFont="1" applyBorder="1" applyAlignment="1">
      <alignment vertical="center"/>
    </xf>
    <xf numFmtId="0" fontId="2" fillId="45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indent="1"/>
    </xf>
    <xf numFmtId="0" fontId="2" fillId="0" borderId="54" xfId="0" applyFont="1" applyFill="1" applyBorder="1" applyAlignment="1">
      <alignment vertical="center"/>
    </xf>
    <xf numFmtId="184" fontId="2" fillId="0" borderId="53" xfId="0" applyNumberFormat="1" applyFont="1" applyBorder="1" applyAlignment="1">
      <alignment vertical="center"/>
    </xf>
    <xf numFmtId="184" fontId="2" fillId="0" borderId="55" xfId="0" applyNumberFormat="1" applyFont="1" applyBorder="1" applyAlignment="1">
      <alignment vertical="center"/>
    </xf>
    <xf numFmtId="194" fontId="13" fillId="0" borderId="53" xfId="0" applyNumberFormat="1" applyFont="1" applyBorder="1" applyAlignment="1">
      <alignment vertical="center"/>
    </xf>
    <xf numFmtId="189" fontId="53" fillId="0" borderId="53" xfId="0" applyNumberFormat="1" applyFont="1" applyBorder="1" applyAlignment="1">
      <alignment vertical="center"/>
    </xf>
    <xf numFmtId="184" fontId="2" fillId="0" borderId="52" xfId="0" applyNumberFormat="1" applyFont="1" applyBorder="1" applyAlignment="1">
      <alignment vertical="center"/>
    </xf>
    <xf numFmtId="184" fontId="6" fillId="0" borderId="53" xfId="0" applyNumberFormat="1" applyFont="1" applyBorder="1" applyAlignment="1">
      <alignment vertical="center"/>
    </xf>
    <xf numFmtId="184" fontId="2" fillId="0" borderId="56" xfId="0" applyNumberFormat="1" applyFont="1" applyBorder="1" applyAlignment="1">
      <alignment vertical="center"/>
    </xf>
    <xf numFmtId="189" fontId="53" fillId="0" borderId="54" xfId="0" applyNumberFormat="1" applyFont="1" applyBorder="1" applyAlignment="1">
      <alignment vertical="center"/>
    </xf>
    <xf numFmtId="0" fontId="2" fillId="45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indent="1"/>
    </xf>
    <xf numFmtId="0" fontId="2" fillId="0" borderId="59" xfId="0" applyFont="1" applyFill="1" applyBorder="1" applyAlignment="1">
      <alignment vertical="center"/>
    </xf>
    <xf numFmtId="184" fontId="2" fillId="0" borderId="58" xfId="0" applyNumberFormat="1" applyFont="1" applyBorder="1" applyAlignment="1">
      <alignment vertical="center"/>
    </xf>
    <xf numFmtId="184" fontId="2" fillId="0" borderId="60" xfId="0" applyNumberFormat="1" applyFont="1" applyBorder="1" applyAlignment="1">
      <alignment vertical="center"/>
    </xf>
    <xf numFmtId="194" fontId="13" fillId="0" borderId="58" xfId="0" applyNumberFormat="1" applyFont="1" applyBorder="1" applyAlignment="1">
      <alignment vertical="center"/>
    </xf>
    <xf numFmtId="189" fontId="53" fillId="0" borderId="61" xfId="0" applyNumberFormat="1" applyFont="1" applyBorder="1" applyAlignment="1">
      <alignment vertical="center"/>
    </xf>
    <xf numFmtId="184" fontId="2" fillId="0" borderId="57" xfId="0" applyNumberFormat="1" applyFont="1" applyBorder="1" applyAlignment="1">
      <alignment vertical="center"/>
    </xf>
    <xf numFmtId="184" fontId="6" fillId="0" borderId="58" xfId="0" applyNumberFormat="1" applyFont="1" applyBorder="1" applyAlignment="1">
      <alignment vertical="center"/>
    </xf>
    <xf numFmtId="184" fontId="2" fillId="0" borderId="62" xfId="0" applyNumberFormat="1" applyFont="1" applyBorder="1" applyAlignment="1">
      <alignment vertical="center"/>
    </xf>
    <xf numFmtId="189" fontId="54" fillId="47" borderId="42" xfId="0" applyNumberFormat="1" applyFont="1" applyFill="1" applyBorder="1" applyAlignment="1">
      <alignment vertical="center"/>
    </xf>
    <xf numFmtId="184" fontId="2" fillId="0" borderId="63" xfId="0" applyNumberFormat="1" applyFont="1" applyBorder="1" applyAlignment="1">
      <alignment vertical="center"/>
    </xf>
    <xf numFmtId="184" fontId="2" fillId="0" borderId="6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184" fontId="2" fillId="0" borderId="43" xfId="0" applyNumberFormat="1" applyFont="1" applyBorder="1" applyAlignment="1">
      <alignment vertical="center"/>
    </xf>
    <xf numFmtId="184" fontId="2" fillId="0" borderId="65" xfId="0" applyNumberFormat="1" applyFont="1" applyBorder="1" applyAlignment="1">
      <alignment vertical="center"/>
    </xf>
    <xf numFmtId="194" fontId="13" fillId="0" borderId="43" xfId="0" applyNumberFormat="1" applyFont="1" applyBorder="1" applyAlignment="1">
      <alignment vertical="center"/>
    </xf>
    <xf numFmtId="184" fontId="2" fillId="0" borderId="66" xfId="0" applyNumberFormat="1" applyFont="1" applyBorder="1" applyAlignment="1">
      <alignment vertical="center"/>
    </xf>
    <xf numFmtId="184" fontId="6" fillId="0" borderId="67" xfId="0" applyNumberFormat="1" applyFont="1" applyBorder="1" applyAlignment="1">
      <alignment vertical="center"/>
    </xf>
    <xf numFmtId="184" fontId="2" fillId="0" borderId="67" xfId="0" applyNumberFormat="1" applyFont="1" applyBorder="1" applyAlignment="1">
      <alignment vertical="center"/>
    </xf>
    <xf numFmtId="184" fontId="2" fillId="0" borderId="51" xfId="0" applyNumberFormat="1" applyFont="1" applyBorder="1" applyAlignment="1">
      <alignment vertical="center"/>
    </xf>
    <xf numFmtId="184" fontId="2" fillId="0" borderId="68" xfId="0" applyNumberFormat="1" applyFont="1" applyBorder="1" applyAlignment="1">
      <alignment vertical="center"/>
    </xf>
    <xf numFmtId="194" fontId="13" fillId="0" borderId="67" xfId="0" applyNumberFormat="1" applyFont="1" applyBorder="1" applyAlignment="1">
      <alignment vertical="center"/>
    </xf>
    <xf numFmtId="189" fontId="53" fillId="0" borderId="69" xfId="0" applyNumberFormat="1" applyFont="1" applyBorder="1" applyAlignment="1">
      <alignment vertical="center"/>
    </xf>
    <xf numFmtId="184" fontId="2" fillId="0" borderId="36" xfId="0" applyNumberFormat="1" applyFont="1" applyBorder="1" applyAlignment="1">
      <alignment vertical="center"/>
    </xf>
    <xf numFmtId="184" fontId="2" fillId="0" borderId="70" xfId="0" applyNumberFormat="1" applyFont="1" applyBorder="1" applyAlignment="1">
      <alignment vertical="center"/>
    </xf>
    <xf numFmtId="184" fontId="6" fillId="0" borderId="71" xfId="0" applyNumberFormat="1" applyFont="1" applyBorder="1" applyAlignment="1">
      <alignment vertical="center"/>
    </xf>
    <xf numFmtId="184" fontId="2" fillId="0" borderId="71" xfId="0" applyNumberFormat="1" applyFont="1" applyBorder="1" applyAlignment="1">
      <alignment vertical="center"/>
    </xf>
    <xf numFmtId="184" fontId="2" fillId="0" borderId="72" xfId="0" applyNumberFormat="1" applyFont="1" applyBorder="1" applyAlignment="1">
      <alignment vertical="center"/>
    </xf>
    <xf numFmtId="194" fontId="13" fillId="0" borderId="71" xfId="0" applyNumberFormat="1" applyFont="1" applyBorder="1" applyAlignment="1">
      <alignment vertical="center"/>
    </xf>
    <xf numFmtId="189" fontId="53" fillId="0" borderId="73" xfId="0" applyNumberFormat="1" applyFont="1" applyBorder="1" applyAlignment="1">
      <alignment vertical="center"/>
    </xf>
    <xf numFmtId="184" fontId="2" fillId="0" borderId="74" xfId="0" applyNumberFormat="1" applyFont="1" applyBorder="1" applyAlignment="1">
      <alignment vertical="center"/>
    </xf>
    <xf numFmtId="184" fontId="2" fillId="0" borderId="61" xfId="0" applyNumberFormat="1" applyFont="1" applyBorder="1" applyAlignment="1">
      <alignment vertical="center"/>
    </xf>
    <xf numFmtId="189" fontId="54" fillId="46" borderId="42" xfId="0" applyNumberFormat="1" applyFont="1" applyFill="1" applyBorder="1" applyAlignment="1">
      <alignment vertical="center"/>
    </xf>
    <xf numFmtId="184" fontId="2" fillId="0" borderId="75" xfId="0" applyNumberFormat="1" applyFont="1" applyBorder="1" applyAlignment="1">
      <alignment vertical="center"/>
    </xf>
    <xf numFmtId="184" fontId="2" fillId="0" borderId="75" xfId="0" applyNumberFormat="1" applyFont="1" applyBorder="1" applyAlignment="1">
      <alignment horizontal="right" vertical="center"/>
    </xf>
    <xf numFmtId="184" fontId="6" fillId="0" borderId="47" xfId="0" applyNumberFormat="1" applyFont="1" applyBorder="1" applyAlignment="1">
      <alignment horizontal="right" vertical="center"/>
    </xf>
    <xf numFmtId="184" fontId="2" fillId="0" borderId="47" xfId="0" applyNumberFormat="1" applyFont="1" applyBorder="1" applyAlignment="1">
      <alignment horizontal="right" vertical="center"/>
    </xf>
    <xf numFmtId="184" fontId="2" fillId="0" borderId="50" xfId="0" applyNumberFormat="1" applyFont="1" applyBorder="1" applyAlignment="1">
      <alignment horizontal="right" vertical="center"/>
    </xf>
    <xf numFmtId="184" fontId="2" fillId="0" borderId="35" xfId="0" applyNumberFormat="1" applyFont="1" applyBorder="1" applyAlignment="1">
      <alignment vertical="center"/>
    </xf>
    <xf numFmtId="184" fontId="2" fillId="0" borderId="35" xfId="0" applyNumberFormat="1" applyFont="1" applyBorder="1" applyAlignment="1">
      <alignment horizontal="right" vertical="center"/>
    </xf>
    <xf numFmtId="184" fontId="6" fillId="0" borderId="53" xfId="0" applyNumberFormat="1" applyFont="1" applyBorder="1" applyAlignment="1">
      <alignment horizontal="right" vertical="center"/>
    </xf>
    <xf numFmtId="184" fontId="2" fillId="0" borderId="53" xfId="0" applyNumberFormat="1" applyFont="1" applyBorder="1" applyAlignment="1">
      <alignment horizontal="right" vertical="center"/>
    </xf>
    <xf numFmtId="184" fontId="2" fillId="0" borderId="56" xfId="0" applyNumberFormat="1" applyFont="1" applyBorder="1" applyAlignment="1">
      <alignment horizontal="right" vertical="center"/>
    </xf>
    <xf numFmtId="184" fontId="2" fillId="0" borderId="76" xfId="0" applyNumberFormat="1" applyFont="1" applyBorder="1" applyAlignment="1">
      <alignment vertical="center"/>
    </xf>
    <xf numFmtId="184" fontId="2" fillId="0" borderId="76" xfId="0" applyNumberFormat="1" applyFont="1" applyBorder="1" applyAlignment="1">
      <alignment horizontal="right" vertical="center"/>
    </xf>
    <xf numFmtId="184" fontId="6" fillId="0" borderId="58" xfId="0" applyNumberFormat="1" applyFont="1" applyBorder="1" applyAlignment="1">
      <alignment horizontal="right" vertical="center"/>
    </xf>
    <xf numFmtId="184" fontId="2" fillId="0" borderId="58" xfId="0" applyNumberFormat="1" applyFont="1" applyBorder="1" applyAlignment="1">
      <alignment horizontal="right" vertical="center"/>
    </xf>
    <xf numFmtId="184" fontId="2" fillId="0" borderId="62" xfId="0" applyNumberFormat="1" applyFont="1" applyBorder="1" applyAlignment="1">
      <alignment horizontal="right" vertical="center"/>
    </xf>
    <xf numFmtId="0" fontId="2" fillId="48" borderId="46" xfId="0" applyFont="1" applyFill="1" applyBorder="1" applyAlignment="1">
      <alignment horizontal="center" vertical="center"/>
    </xf>
    <xf numFmtId="0" fontId="2" fillId="48" borderId="52" xfId="0" applyFont="1" applyFill="1" applyBorder="1" applyAlignment="1">
      <alignment horizontal="center" vertical="center"/>
    </xf>
    <xf numFmtId="0" fontId="2" fillId="48" borderId="57" xfId="0" applyFont="1" applyFill="1" applyBorder="1" applyAlignment="1">
      <alignment horizontal="center" vertical="center"/>
    </xf>
    <xf numFmtId="189" fontId="53" fillId="0" borderId="50" xfId="0" applyNumberFormat="1" applyFont="1" applyBorder="1" applyAlignment="1">
      <alignment vertical="center"/>
    </xf>
    <xf numFmtId="189" fontId="53" fillId="0" borderId="59" xfId="0" applyNumberFormat="1" applyFont="1" applyBorder="1" applyAlignment="1">
      <alignment vertical="center"/>
    </xf>
    <xf numFmtId="189" fontId="53" fillId="0" borderId="62" xfId="0" applyNumberFormat="1" applyFont="1" applyBorder="1" applyAlignment="1">
      <alignment vertical="center"/>
    </xf>
    <xf numFmtId="0" fontId="8" fillId="48" borderId="38" xfId="0" applyFont="1" applyFill="1" applyBorder="1" applyAlignment="1">
      <alignment horizontal="center" vertical="center"/>
    </xf>
    <xf numFmtId="184" fontId="6" fillId="0" borderId="43" xfId="0" applyNumberFormat="1" applyFont="1" applyFill="1" applyBorder="1" applyAlignment="1">
      <alignment vertical="center"/>
    </xf>
    <xf numFmtId="184" fontId="2" fillId="0" borderId="43" xfId="0" applyNumberFormat="1" applyFont="1" applyFill="1" applyBorder="1" applyAlignment="1">
      <alignment vertical="center"/>
    </xf>
    <xf numFmtId="184" fontId="2" fillId="0" borderId="65" xfId="0" applyNumberFormat="1" applyFont="1" applyFill="1" applyBorder="1" applyAlignment="1">
      <alignment vertical="center"/>
    </xf>
    <xf numFmtId="184" fontId="2" fillId="0" borderId="45" xfId="0" applyNumberFormat="1" applyFont="1" applyBorder="1" applyAlignment="1">
      <alignment vertical="center"/>
    </xf>
    <xf numFmtId="189" fontId="53" fillId="0" borderId="58" xfId="0" applyNumberFormat="1" applyFont="1" applyBorder="1" applyAlignment="1">
      <alignment vertical="center"/>
    </xf>
    <xf numFmtId="0" fontId="2" fillId="48" borderId="6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 indent="1"/>
    </xf>
    <xf numFmtId="0" fontId="2" fillId="0" borderId="77" xfId="0" applyFont="1" applyFill="1" applyBorder="1" applyAlignment="1">
      <alignment vertical="center"/>
    </xf>
    <xf numFmtId="184" fontId="6" fillId="0" borderId="63" xfId="0" applyNumberFormat="1" applyFont="1" applyBorder="1" applyAlignment="1">
      <alignment vertical="center"/>
    </xf>
    <xf numFmtId="184" fontId="2" fillId="0" borderId="77" xfId="0" applyNumberFormat="1" applyFont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189" fontId="53" fillId="0" borderId="67" xfId="0" applyNumberFormat="1" applyFont="1" applyBorder="1" applyAlignment="1">
      <alignment vertical="center"/>
    </xf>
    <xf numFmtId="0" fontId="2" fillId="48" borderId="7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indent="1"/>
    </xf>
    <xf numFmtId="0" fontId="2" fillId="0" borderId="78" xfId="0" applyFont="1" applyFill="1" applyBorder="1" applyAlignment="1">
      <alignment vertical="center"/>
    </xf>
    <xf numFmtId="189" fontId="53" fillId="0" borderId="36" xfId="0" applyNumberFormat="1" applyFont="1" applyBorder="1" applyAlignment="1">
      <alignment vertical="center"/>
    </xf>
    <xf numFmtId="184" fontId="6" fillId="0" borderId="36" xfId="0" applyNumberFormat="1" applyFont="1" applyBorder="1" applyAlignment="1">
      <alignment vertical="center"/>
    </xf>
    <xf numFmtId="184" fontId="2" fillId="0" borderId="78" xfId="0" applyNumberFormat="1" applyFont="1" applyBorder="1" applyAlignment="1">
      <alignment vertical="center"/>
    </xf>
    <xf numFmtId="189" fontId="53" fillId="0" borderId="56" xfId="0" applyNumberFormat="1" applyFont="1" applyBorder="1" applyAlignment="1">
      <alignment vertical="center"/>
    </xf>
    <xf numFmtId="0" fontId="2" fillId="49" borderId="48" xfId="0" applyFont="1" applyFill="1" applyBorder="1" applyAlignment="1">
      <alignment vertical="center"/>
    </xf>
    <xf numFmtId="194" fontId="13" fillId="0" borderId="58" xfId="0" applyNumberFormat="1" applyFont="1" applyFill="1" applyBorder="1" applyAlignment="1">
      <alignment vertical="center"/>
    </xf>
    <xf numFmtId="194" fontId="13" fillId="43" borderId="58" xfId="0" applyNumberFormat="1" applyFont="1" applyFill="1" applyBorder="1" applyAlignment="1">
      <alignment vertical="center"/>
    </xf>
    <xf numFmtId="0" fontId="2" fillId="49" borderId="59" xfId="0" applyFont="1" applyFill="1" applyBorder="1" applyAlignment="1">
      <alignment vertical="center"/>
    </xf>
    <xf numFmtId="194" fontId="13" fillId="0" borderId="36" xfId="0" applyNumberFormat="1" applyFont="1" applyBorder="1" applyAlignment="1">
      <alignment vertical="center"/>
    </xf>
    <xf numFmtId="189" fontId="53" fillId="0" borderId="78" xfId="0" applyNumberFormat="1" applyFont="1" applyBorder="1" applyAlignment="1">
      <alignment vertical="center"/>
    </xf>
    <xf numFmtId="189" fontId="53" fillId="0" borderId="71" xfId="0" applyNumberFormat="1" applyFont="1" applyBorder="1" applyAlignment="1">
      <alignment vertical="center"/>
    </xf>
    <xf numFmtId="0" fontId="2" fillId="49" borderId="54" xfId="0" applyFont="1" applyFill="1" applyBorder="1" applyAlignment="1">
      <alignment vertical="center"/>
    </xf>
    <xf numFmtId="194" fontId="13" fillId="43" borderId="47" xfId="0" applyNumberFormat="1" applyFont="1" applyFill="1" applyBorder="1" applyAlignment="1">
      <alignment vertical="center"/>
    </xf>
    <xf numFmtId="0" fontId="2" fillId="48" borderId="3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 indent="1"/>
    </xf>
    <xf numFmtId="0" fontId="2" fillId="0" borderId="69" xfId="0" applyFont="1" applyFill="1" applyBorder="1" applyAlignment="1">
      <alignment vertical="center"/>
    </xf>
    <xf numFmtId="184" fontId="2" fillId="0" borderId="46" xfId="0" applyNumberFormat="1" applyFont="1" applyBorder="1" applyAlignment="1">
      <alignment horizontal="right" vertical="center"/>
    </xf>
    <xf numFmtId="0" fontId="2" fillId="0" borderId="79" xfId="0" applyFont="1" applyFill="1" applyBorder="1" applyAlignment="1">
      <alignment vertical="center"/>
    </xf>
    <xf numFmtId="189" fontId="53" fillId="0" borderId="79" xfId="0" applyNumberFormat="1" applyFont="1" applyBorder="1" applyAlignment="1">
      <alignment vertical="center"/>
    </xf>
    <xf numFmtId="0" fontId="2" fillId="50" borderId="35" xfId="0" applyFont="1" applyFill="1" applyBorder="1" applyAlignment="1">
      <alignment horizontal="center" vertical="center"/>
    </xf>
    <xf numFmtId="0" fontId="2" fillId="50" borderId="38" xfId="0" applyFont="1" applyFill="1" applyBorder="1" applyAlignment="1">
      <alignment horizontal="center" vertical="center"/>
    </xf>
    <xf numFmtId="0" fontId="2" fillId="50" borderId="46" xfId="0" applyFont="1" applyFill="1" applyBorder="1" applyAlignment="1">
      <alignment horizontal="center" vertical="center"/>
    </xf>
    <xf numFmtId="0" fontId="2" fillId="49" borderId="63" xfId="0" applyFont="1" applyFill="1" applyBorder="1" applyAlignment="1">
      <alignment horizontal="left" vertical="center" indent="1"/>
    </xf>
    <xf numFmtId="0" fontId="2" fillId="0" borderId="80" xfId="0" applyFont="1" applyFill="1" applyBorder="1" applyAlignment="1">
      <alignment vertical="center"/>
    </xf>
    <xf numFmtId="194" fontId="13" fillId="0" borderId="43" xfId="0" applyNumberFormat="1" applyFont="1" applyFill="1" applyBorder="1" applyAlignment="1">
      <alignment vertical="center"/>
    </xf>
    <xf numFmtId="189" fontId="53" fillId="0" borderId="45" xfId="0" applyNumberFormat="1" applyFont="1" applyFill="1" applyBorder="1" applyAlignment="1">
      <alignment vertical="center"/>
    </xf>
    <xf numFmtId="184" fontId="2" fillId="0" borderId="75" xfId="0" applyNumberFormat="1" applyFont="1" applyFill="1" applyBorder="1" applyAlignment="1">
      <alignment vertical="center"/>
    </xf>
    <xf numFmtId="184" fontId="6" fillId="0" borderId="63" xfId="0" applyNumberFormat="1" applyFont="1" applyFill="1" applyBorder="1" applyAlignment="1">
      <alignment vertical="center"/>
    </xf>
    <xf numFmtId="184" fontId="2" fillId="0" borderId="77" xfId="0" applyNumberFormat="1" applyFont="1" applyFill="1" applyBorder="1" applyAlignment="1">
      <alignment vertical="center"/>
    </xf>
    <xf numFmtId="189" fontId="53" fillId="0" borderId="44" xfId="0" applyNumberFormat="1" applyFont="1" applyFill="1" applyBorder="1" applyAlignment="1">
      <alignment vertical="center"/>
    </xf>
    <xf numFmtId="184" fontId="2" fillId="0" borderId="63" xfId="0" applyNumberFormat="1" applyFont="1" applyFill="1" applyBorder="1" applyAlignment="1">
      <alignment vertical="center"/>
    </xf>
    <xf numFmtId="0" fontId="2" fillId="50" borderId="52" xfId="0" applyFont="1" applyFill="1" applyBorder="1" applyAlignment="1">
      <alignment horizontal="center" vertical="center"/>
    </xf>
    <xf numFmtId="0" fontId="2" fillId="49" borderId="53" xfId="0" applyFont="1" applyFill="1" applyBorder="1" applyAlignment="1">
      <alignment horizontal="left" vertical="center" indent="1"/>
    </xf>
    <xf numFmtId="184" fontId="2" fillId="0" borderId="53" xfId="0" applyNumberFormat="1" applyFont="1" applyFill="1" applyBorder="1" applyAlignment="1">
      <alignment vertical="center"/>
    </xf>
    <xf numFmtId="194" fontId="13" fillId="0" borderId="47" xfId="0" applyNumberFormat="1" applyFont="1" applyFill="1" applyBorder="1" applyAlignment="1">
      <alignment vertical="center"/>
    </xf>
    <xf numFmtId="184" fontId="2" fillId="0" borderId="46" xfId="0" applyNumberFormat="1" applyFont="1" applyFill="1" applyBorder="1" applyAlignment="1">
      <alignment vertical="center"/>
    </xf>
    <xf numFmtId="184" fontId="6" fillId="0" borderId="53" xfId="0" applyNumberFormat="1" applyFont="1" applyFill="1" applyBorder="1" applyAlignment="1">
      <alignment vertical="center"/>
    </xf>
    <xf numFmtId="184" fontId="2" fillId="0" borderId="55" xfId="0" applyNumberFormat="1" applyFont="1" applyFill="1" applyBorder="1" applyAlignment="1">
      <alignment vertical="center"/>
    </xf>
    <xf numFmtId="184" fontId="2" fillId="0" borderId="56" xfId="0" applyNumberFormat="1" applyFont="1" applyFill="1" applyBorder="1" applyAlignment="1">
      <alignment vertical="center"/>
    </xf>
    <xf numFmtId="194" fontId="13" fillId="0" borderId="53" xfId="0" applyNumberFormat="1" applyFont="1" applyFill="1" applyBorder="1" applyAlignment="1">
      <alignment vertical="center"/>
    </xf>
    <xf numFmtId="189" fontId="53" fillId="0" borderId="54" xfId="0" applyNumberFormat="1" applyFont="1" applyFill="1" applyBorder="1" applyAlignment="1">
      <alignment vertical="center"/>
    </xf>
    <xf numFmtId="189" fontId="53" fillId="0" borderId="56" xfId="0" applyNumberFormat="1" applyFont="1" applyFill="1" applyBorder="1" applyAlignment="1">
      <alignment vertical="center"/>
    </xf>
    <xf numFmtId="0" fontId="2" fillId="50" borderId="57" xfId="0" applyFont="1" applyFill="1" applyBorder="1" applyAlignment="1">
      <alignment horizontal="center" vertical="center"/>
    </xf>
    <xf numFmtId="0" fontId="2" fillId="49" borderId="36" xfId="0" applyFont="1" applyFill="1" applyBorder="1" applyAlignment="1">
      <alignment horizontal="left" vertical="center" indent="1"/>
    </xf>
    <xf numFmtId="194" fontId="13" fillId="0" borderId="63" xfId="0" applyNumberFormat="1" applyFont="1" applyBorder="1" applyAlignment="1">
      <alignment vertical="center"/>
    </xf>
    <xf numFmtId="194" fontId="13" fillId="43" borderId="53" xfId="0" applyNumberFormat="1" applyFont="1" applyFill="1" applyBorder="1" applyAlignment="1">
      <alignment vertical="center"/>
    </xf>
    <xf numFmtId="0" fontId="2" fillId="49" borderId="77" xfId="0" applyFont="1" applyFill="1" applyBorder="1" applyAlignment="1">
      <alignment vertical="center"/>
    </xf>
    <xf numFmtId="0" fontId="2" fillId="49" borderId="69" xfId="0" applyFont="1" applyFill="1" applyBorder="1" applyAlignment="1">
      <alignment vertical="center"/>
    </xf>
    <xf numFmtId="194" fontId="13" fillId="0" borderId="67" xfId="0" applyNumberFormat="1" applyFont="1" applyFill="1" applyBorder="1" applyAlignment="1">
      <alignment vertical="center"/>
    </xf>
    <xf numFmtId="189" fontId="53" fillId="0" borderId="80" xfId="0" applyNumberFormat="1" applyFont="1" applyBorder="1" applyAlignment="1">
      <alignment vertical="center"/>
    </xf>
    <xf numFmtId="189" fontId="53" fillId="0" borderId="77" xfId="0" applyNumberFormat="1" applyFont="1" applyBorder="1" applyAlignment="1">
      <alignment vertical="center"/>
    </xf>
    <xf numFmtId="0" fontId="2" fillId="50" borderId="74" xfId="0" applyFont="1" applyFill="1" applyBorder="1" applyAlignment="1">
      <alignment horizontal="center" vertical="center"/>
    </xf>
    <xf numFmtId="194" fontId="13" fillId="43" borderId="43" xfId="0" applyNumberFormat="1" applyFont="1" applyFill="1" applyBorder="1" applyAlignment="1">
      <alignment vertical="center"/>
    </xf>
    <xf numFmtId="194" fontId="13" fillId="43" borderId="63" xfId="0" applyNumberFormat="1" applyFont="1" applyFill="1" applyBorder="1" applyAlignment="1">
      <alignment vertical="center"/>
    </xf>
    <xf numFmtId="0" fontId="2" fillId="50" borderId="66" xfId="0" applyFont="1" applyFill="1" applyBorder="1" applyAlignment="1">
      <alignment horizontal="center" vertical="center"/>
    </xf>
    <xf numFmtId="0" fontId="8" fillId="46" borderId="81" xfId="0" applyFont="1" applyFill="1" applyBorder="1" applyAlignment="1">
      <alignment horizontal="left" vertical="center" indent="1"/>
    </xf>
    <xf numFmtId="0" fontId="8" fillId="46" borderId="82" xfId="0" applyFont="1" applyFill="1" applyBorder="1" applyAlignment="1">
      <alignment vertical="center"/>
    </xf>
    <xf numFmtId="184" fontId="8" fillId="46" borderId="83" xfId="0" applyNumberFormat="1" applyFont="1" applyFill="1" applyBorder="1" applyAlignment="1">
      <alignment vertical="center"/>
    </xf>
    <xf numFmtId="184" fontId="8" fillId="46" borderId="81" xfId="0" applyNumberFormat="1" applyFont="1" applyFill="1" applyBorder="1" applyAlignment="1">
      <alignment vertical="center"/>
    </xf>
    <xf numFmtId="184" fontId="8" fillId="46" borderId="84" xfId="0" applyNumberFormat="1" applyFont="1" applyFill="1" applyBorder="1" applyAlignment="1">
      <alignment vertical="center"/>
    </xf>
    <xf numFmtId="194" fontId="15" fillId="46" borderId="81" xfId="0" applyNumberFormat="1" applyFont="1" applyFill="1" applyBorder="1" applyAlignment="1">
      <alignment vertical="center"/>
    </xf>
    <xf numFmtId="184" fontId="14" fillId="46" borderId="81" xfId="0" applyNumberFormat="1" applyFont="1" applyFill="1" applyBorder="1" applyAlignment="1">
      <alignment vertical="center"/>
    </xf>
    <xf numFmtId="184" fontId="8" fillId="46" borderId="85" xfId="0" applyNumberFormat="1" applyFont="1" applyFill="1" applyBorder="1" applyAlignment="1">
      <alignment vertical="center"/>
    </xf>
    <xf numFmtId="189" fontId="53" fillId="46" borderId="82" xfId="0" applyNumberFormat="1" applyFont="1" applyFill="1" applyBorder="1" applyAlignment="1">
      <alignment vertical="center"/>
    </xf>
    <xf numFmtId="189" fontId="54" fillId="46" borderId="85" xfId="0" applyNumberFormat="1" applyFont="1" applyFill="1" applyBorder="1" applyAlignment="1">
      <alignment vertical="center"/>
    </xf>
    <xf numFmtId="0" fontId="8" fillId="46" borderId="86" xfId="0" applyFont="1" applyFill="1" applyBorder="1" applyAlignment="1">
      <alignment horizontal="center" vertical="center"/>
    </xf>
    <xf numFmtId="0" fontId="8" fillId="46" borderId="87" xfId="0" applyFont="1" applyFill="1" applyBorder="1" applyAlignment="1">
      <alignment horizontal="left" vertical="center" indent="1"/>
    </xf>
    <xf numFmtId="0" fontId="8" fillId="46" borderId="88" xfId="0" applyFont="1" applyFill="1" applyBorder="1" applyAlignment="1">
      <alignment vertical="center"/>
    </xf>
    <xf numFmtId="184" fontId="8" fillId="46" borderId="86" xfId="0" applyNumberFormat="1" applyFont="1" applyFill="1" applyBorder="1" applyAlignment="1">
      <alignment vertical="center"/>
    </xf>
    <xf numFmtId="184" fontId="8" fillId="46" borderId="87" xfId="0" applyNumberFormat="1" applyFont="1" applyFill="1" applyBorder="1" applyAlignment="1">
      <alignment vertical="center"/>
    </xf>
    <xf numFmtId="184" fontId="8" fillId="46" borderId="89" xfId="0" applyNumberFormat="1" applyFont="1" applyFill="1" applyBorder="1" applyAlignment="1">
      <alignment vertical="center"/>
    </xf>
    <xf numFmtId="194" fontId="15" fillId="46" borderId="87" xfId="0" applyNumberFormat="1" applyFont="1" applyFill="1" applyBorder="1" applyAlignment="1">
      <alignment vertical="center"/>
    </xf>
    <xf numFmtId="184" fontId="14" fillId="46" borderId="87" xfId="0" applyNumberFormat="1" applyFont="1" applyFill="1" applyBorder="1" applyAlignment="1">
      <alignment vertical="center"/>
    </xf>
    <xf numFmtId="184" fontId="8" fillId="46" borderId="90" xfId="0" applyNumberFormat="1" applyFont="1" applyFill="1" applyBorder="1" applyAlignment="1">
      <alignment vertical="center"/>
    </xf>
    <xf numFmtId="189" fontId="53" fillId="46" borderId="88" xfId="0" applyNumberFormat="1" applyFont="1" applyFill="1" applyBorder="1" applyAlignment="1">
      <alignment vertical="center"/>
    </xf>
    <xf numFmtId="189" fontId="54" fillId="46" borderId="9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194" fontId="53" fillId="0" borderId="68" xfId="0" applyNumberFormat="1" applyFont="1" applyBorder="1" applyAlignment="1">
      <alignment vertical="center"/>
    </xf>
    <xf numFmtId="194" fontId="5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13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55" fillId="0" borderId="91" xfId="0" applyNumberFormat="1" applyFont="1" applyFill="1" applyBorder="1" applyAlignment="1">
      <alignment horizontal="left" vertical="center" shrinkToFit="1"/>
    </xf>
    <xf numFmtId="0" fontId="0" fillId="0" borderId="9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186" fontId="55" fillId="0" borderId="91" xfId="0" applyNumberFormat="1" applyFont="1" applyFill="1" applyBorder="1" applyAlignment="1">
      <alignment horizontal="left" vertical="center"/>
    </xf>
    <xf numFmtId="0" fontId="56" fillId="0" borderId="92" xfId="0" applyFont="1" applyBorder="1" applyAlignment="1">
      <alignment horizontal="left" vertical="center"/>
    </xf>
    <xf numFmtId="0" fontId="56" fillId="0" borderId="9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1" sqref="I101"/>
    </sheetView>
  </sheetViews>
  <sheetFormatPr defaultColWidth="9.00390625" defaultRowHeight="13.5"/>
  <cols>
    <col min="1" max="1" width="2.625" style="1" customWidth="1"/>
    <col min="2" max="2" width="20.00390625" style="1" customWidth="1"/>
    <col min="3" max="4" width="6.625" style="4" customWidth="1"/>
    <col min="5" max="9" width="6.625" style="2" customWidth="1"/>
    <col min="10" max="11" width="6.625" style="1" customWidth="1"/>
    <col min="12" max="13" width="6.625" style="3" customWidth="1"/>
    <col min="14" max="14" width="6.625" style="5" customWidth="1"/>
    <col min="15" max="15" width="6.625" style="2" customWidth="1"/>
    <col min="16" max="16" width="7.625" style="2" customWidth="1"/>
    <col min="17" max="18" width="6.625" style="2" customWidth="1"/>
    <col min="19" max="19" width="6.625" style="10" customWidth="1"/>
    <col min="20" max="21" width="6.625" style="2" customWidth="1"/>
    <col min="22" max="16384" width="9.00390625" style="1" customWidth="1"/>
  </cols>
  <sheetData>
    <row r="1" spans="1:21" s="109" customFormat="1" ht="15" customHeight="1">
      <c r="A1" s="14"/>
      <c r="B1" s="58"/>
      <c r="C1" s="87" t="s">
        <v>119</v>
      </c>
      <c r="D1" s="87"/>
      <c r="E1" s="88" t="s">
        <v>121</v>
      </c>
      <c r="F1" s="87"/>
      <c r="G1" s="87"/>
      <c r="H1" s="87"/>
      <c r="I1" s="87"/>
      <c r="J1" s="87"/>
      <c r="K1" s="87"/>
      <c r="L1" s="87"/>
      <c r="M1" s="87"/>
      <c r="N1" s="90"/>
      <c r="O1" s="91"/>
      <c r="P1" s="91"/>
      <c r="Q1" s="87" t="s">
        <v>54</v>
      </c>
      <c r="R1" s="87"/>
      <c r="S1" s="87" t="s">
        <v>84</v>
      </c>
      <c r="T1" s="87"/>
      <c r="U1" s="89"/>
    </row>
    <row r="2" spans="1:21" s="110" customFormat="1" ht="30" customHeight="1">
      <c r="A2" s="15"/>
      <c r="B2" s="59" t="s">
        <v>87</v>
      </c>
      <c r="C2" s="16" t="s">
        <v>79</v>
      </c>
      <c r="D2" s="70" t="s">
        <v>82</v>
      </c>
      <c r="E2" s="75" t="s">
        <v>77</v>
      </c>
      <c r="F2" s="18" t="s">
        <v>62</v>
      </c>
      <c r="G2" s="18" t="s">
        <v>115</v>
      </c>
      <c r="H2" s="18" t="s">
        <v>62</v>
      </c>
      <c r="I2" s="18" t="s">
        <v>101</v>
      </c>
      <c r="J2" s="18" t="s">
        <v>80</v>
      </c>
      <c r="K2" s="18" t="s">
        <v>62</v>
      </c>
      <c r="L2" s="17" t="s">
        <v>109</v>
      </c>
      <c r="M2" s="17" t="s">
        <v>110</v>
      </c>
      <c r="N2" s="18" t="s">
        <v>78</v>
      </c>
      <c r="O2" s="76" t="s">
        <v>62</v>
      </c>
      <c r="P2" s="99" t="s">
        <v>63</v>
      </c>
      <c r="Q2" s="98" t="s">
        <v>59</v>
      </c>
      <c r="R2" s="19" t="s">
        <v>81</v>
      </c>
      <c r="S2" s="20" t="s">
        <v>83</v>
      </c>
      <c r="T2" s="20" t="s">
        <v>85</v>
      </c>
      <c r="U2" s="92" t="s">
        <v>86</v>
      </c>
    </row>
    <row r="3" spans="1:21" s="2" customFormat="1" ht="15" customHeight="1">
      <c r="A3" s="21">
        <v>1</v>
      </c>
      <c r="B3" s="60" t="s">
        <v>1</v>
      </c>
      <c r="C3" s="22"/>
      <c r="D3" s="71"/>
      <c r="E3" s="77">
        <v>10</v>
      </c>
      <c r="F3" s="22">
        <v>10</v>
      </c>
      <c r="G3" s="22">
        <v>2</v>
      </c>
      <c r="H3" s="22">
        <v>2</v>
      </c>
      <c r="I3" s="25">
        <v>0.2</v>
      </c>
      <c r="J3" s="23">
        <v>2</v>
      </c>
      <c r="K3" s="23"/>
      <c r="L3" s="112"/>
      <c r="M3" s="26"/>
      <c r="N3" s="24"/>
      <c r="O3" s="78"/>
      <c r="P3" s="100">
        <v>16.366666666666667</v>
      </c>
      <c r="Q3" s="339" t="s">
        <v>122</v>
      </c>
      <c r="R3" s="340"/>
      <c r="S3" s="340"/>
      <c r="T3" s="340"/>
      <c r="U3" s="341"/>
    </row>
    <row r="4" spans="1:21" s="2" customFormat="1" ht="15" customHeight="1">
      <c r="A4" s="21">
        <v>1</v>
      </c>
      <c r="B4" s="60" t="s">
        <v>117</v>
      </c>
      <c r="C4" s="22">
        <v>791</v>
      </c>
      <c r="D4" s="71">
        <v>1.7195652173913043</v>
      </c>
      <c r="E4" s="77">
        <v>505</v>
      </c>
      <c r="F4" s="22">
        <v>45</v>
      </c>
      <c r="G4" s="22">
        <v>1288</v>
      </c>
      <c r="H4" s="22">
        <v>-49</v>
      </c>
      <c r="I4" s="25">
        <v>2.5504950495049505</v>
      </c>
      <c r="J4" s="23">
        <v>649</v>
      </c>
      <c r="K4" s="23">
        <v>-78</v>
      </c>
      <c r="L4" s="112">
        <v>1.2851485148514852</v>
      </c>
      <c r="M4" s="26">
        <v>0.5038819875776398</v>
      </c>
      <c r="N4" s="24">
        <v>639</v>
      </c>
      <c r="O4" s="78">
        <v>29</v>
      </c>
      <c r="P4" s="100">
        <v>11.5</v>
      </c>
      <c r="Q4" s="65">
        <v>642.7337931034483</v>
      </c>
      <c r="R4" s="22">
        <v>614.827302631579</v>
      </c>
      <c r="S4" s="27">
        <v>70.70513980263158</v>
      </c>
      <c r="T4" s="27">
        <v>713.4389329060799</v>
      </c>
      <c r="U4" s="93">
        <v>1.4127503621902573</v>
      </c>
    </row>
    <row r="5" spans="1:21" s="2" customFormat="1" ht="15" customHeight="1">
      <c r="A5" s="21">
        <v>1</v>
      </c>
      <c r="B5" s="60" t="s">
        <v>3</v>
      </c>
      <c r="C5" s="22">
        <v>356</v>
      </c>
      <c r="D5" s="71">
        <v>1.1373801916932906</v>
      </c>
      <c r="E5" s="77">
        <v>310</v>
      </c>
      <c r="F5" s="22">
        <v>-3</v>
      </c>
      <c r="G5" s="22">
        <v>714</v>
      </c>
      <c r="H5" s="22">
        <v>-42</v>
      </c>
      <c r="I5" s="25">
        <v>2.303225806451613</v>
      </c>
      <c r="J5" s="23">
        <v>210</v>
      </c>
      <c r="K5" s="23">
        <v>0</v>
      </c>
      <c r="L5" s="112">
        <v>0.6774193548387096</v>
      </c>
      <c r="M5" s="26">
        <v>0.29411764705882354</v>
      </c>
      <c r="N5" s="24">
        <v>504</v>
      </c>
      <c r="O5" s="78">
        <v>-42</v>
      </c>
      <c r="P5" s="100">
        <v>22.066666666666666</v>
      </c>
      <c r="Q5" s="65">
        <v>209.04545454545456</v>
      </c>
      <c r="R5" s="22">
        <v>480.4925373134328</v>
      </c>
      <c r="S5" s="27">
        <v>106.02868656716417</v>
      </c>
      <c r="T5" s="27">
        <v>315.07414111261875</v>
      </c>
      <c r="U5" s="93">
        <v>1.0163681971374798</v>
      </c>
    </row>
    <row r="6" spans="1:21" s="2" customFormat="1" ht="15" customHeight="1">
      <c r="A6" s="21">
        <v>1</v>
      </c>
      <c r="B6" s="60" t="s">
        <v>58</v>
      </c>
      <c r="C6" s="22">
        <v>215</v>
      </c>
      <c r="D6" s="71">
        <v>0.5972222222222222</v>
      </c>
      <c r="E6" s="77">
        <v>360</v>
      </c>
      <c r="F6" s="22">
        <v>0</v>
      </c>
      <c r="G6" s="22">
        <v>784</v>
      </c>
      <c r="H6" s="22">
        <v>26</v>
      </c>
      <c r="I6" s="25">
        <v>2.1777777777777776</v>
      </c>
      <c r="J6" s="23">
        <v>232</v>
      </c>
      <c r="K6" s="23">
        <v>33</v>
      </c>
      <c r="L6" s="112">
        <v>0.6444444444444445</v>
      </c>
      <c r="M6" s="26">
        <v>0.29591836734693877</v>
      </c>
      <c r="N6" s="24">
        <v>552</v>
      </c>
      <c r="O6" s="78">
        <v>-7</v>
      </c>
      <c r="P6" s="100">
        <v>6.733333333333334</v>
      </c>
      <c r="Q6" s="65">
        <v>227.33668341708542</v>
      </c>
      <c r="R6" s="22">
        <v>542.1252236135957</v>
      </c>
      <c r="S6" s="27">
        <v>36.503098389982114</v>
      </c>
      <c r="T6" s="27">
        <v>263.83978180706754</v>
      </c>
      <c r="U6" s="93">
        <v>0.7328882827974098</v>
      </c>
    </row>
    <row r="7" spans="1:21" s="2" customFormat="1" ht="15" customHeight="1">
      <c r="A7" s="21">
        <v>1</v>
      </c>
      <c r="B7" s="60" t="s">
        <v>6</v>
      </c>
      <c r="C7" s="22">
        <v>167</v>
      </c>
      <c r="D7" s="71">
        <v>1.167832167832168</v>
      </c>
      <c r="E7" s="77">
        <v>135</v>
      </c>
      <c r="F7" s="22">
        <v>-8</v>
      </c>
      <c r="G7" s="22">
        <v>531</v>
      </c>
      <c r="H7" s="22">
        <v>65</v>
      </c>
      <c r="I7" s="25">
        <v>3.933333333333333</v>
      </c>
      <c r="J7" s="23">
        <v>53</v>
      </c>
      <c r="K7" s="23">
        <v>6</v>
      </c>
      <c r="L7" s="112">
        <v>0.3925925925925926</v>
      </c>
      <c r="M7" s="26">
        <v>0.09981167608286252</v>
      </c>
      <c r="N7" s="24">
        <v>478</v>
      </c>
      <c r="O7" s="78">
        <v>59</v>
      </c>
      <c r="P7" s="100">
        <v>26.166666666666668</v>
      </c>
      <c r="Q7" s="65">
        <v>50.74468085106383</v>
      </c>
      <c r="R7" s="22">
        <v>473.436754176611</v>
      </c>
      <c r="S7" s="27">
        <v>123.88261734287988</v>
      </c>
      <c r="T7" s="27">
        <v>174.62729819394372</v>
      </c>
      <c r="U7" s="93">
        <v>1.2935355421773609</v>
      </c>
    </row>
    <row r="8" spans="1:21" s="2" customFormat="1" ht="15" customHeight="1">
      <c r="A8" s="28" t="s">
        <v>60</v>
      </c>
      <c r="B8" s="61" t="s">
        <v>107</v>
      </c>
      <c r="C8" s="29">
        <v>1529</v>
      </c>
      <c r="D8" s="72">
        <v>1.1982758620689655</v>
      </c>
      <c r="E8" s="79">
        <v>1320</v>
      </c>
      <c r="F8" s="30">
        <v>44</v>
      </c>
      <c r="G8" s="29">
        <v>3319</v>
      </c>
      <c r="H8" s="30">
        <v>2</v>
      </c>
      <c r="I8" s="31">
        <v>2.514393939393939</v>
      </c>
      <c r="J8" s="29">
        <v>1146</v>
      </c>
      <c r="K8" s="29">
        <v>-37</v>
      </c>
      <c r="L8" s="32">
        <v>0.8681818181818182</v>
      </c>
      <c r="M8" s="33">
        <v>0.3452847243145526</v>
      </c>
      <c r="N8" s="29">
        <v>2173</v>
      </c>
      <c r="O8" s="80">
        <v>39</v>
      </c>
      <c r="P8" s="101">
        <v>16.200000000000003</v>
      </c>
      <c r="Q8" s="66">
        <v>1132.5289672544081</v>
      </c>
      <c r="R8" s="29">
        <v>2109.5098963242226</v>
      </c>
      <c r="S8" s="34">
        <v>341.74060320452406</v>
      </c>
      <c r="T8" s="34">
        <v>1474.2695704589323</v>
      </c>
      <c r="U8" s="94">
        <v>1.1168708867113124</v>
      </c>
    </row>
    <row r="9" spans="1:21" s="2" customFormat="1" ht="15" customHeight="1">
      <c r="A9" s="35">
        <v>2</v>
      </c>
      <c r="B9" s="60" t="s">
        <v>7</v>
      </c>
      <c r="C9" s="22">
        <v>224</v>
      </c>
      <c r="D9" s="71">
        <v>1.041860465116279</v>
      </c>
      <c r="E9" s="77">
        <v>200</v>
      </c>
      <c r="F9" s="22">
        <v>-15</v>
      </c>
      <c r="G9" s="22">
        <v>336</v>
      </c>
      <c r="H9" s="22">
        <v>-85</v>
      </c>
      <c r="I9" s="25">
        <v>1.68</v>
      </c>
      <c r="J9" s="23">
        <v>143</v>
      </c>
      <c r="K9" s="23">
        <v>-20</v>
      </c>
      <c r="L9" s="112">
        <v>0.715</v>
      </c>
      <c r="M9" s="26">
        <v>0.4255952380952381</v>
      </c>
      <c r="N9" s="24">
        <v>193</v>
      </c>
      <c r="O9" s="78">
        <v>-65</v>
      </c>
      <c r="P9" s="100">
        <v>23.8</v>
      </c>
      <c r="Q9" s="65">
        <v>142.0774193548387</v>
      </c>
      <c r="R9" s="22">
        <v>193</v>
      </c>
      <c r="S9" s="27">
        <v>45.934000000000005</v>
      </c>
      <c r="T9" s="27">
        <v>188.0114193548387</v>
      </c>
      <c r="U9" s="93">
        <v>0.9400570967741935</v>
      </c>
    </row>
    <row r="10" spans="1:21" s="2" customFormat="1" ht="15" customHeight="1">
      <c r="A10" s="35">
        <v>2</v>
      </c>
      <c r="B10" s="60" t="s">
        <v>9</v>
      </c>
      <c r="C10" s="22">
        <v>256</v>
      </c>
      <c r="D10" s="71">
        <v>1.0666666666666667</v>
      </c>
      <c r="E10" s="77">
        <v>240</v>
      </c>
      <c r="F10" s="22">
        <v>0</v>
      </c>
      <c r="G10" s="22">
        <v>683</v>
      </c>
      <c r="H10" s="22">
        <v>-195</v>
      </c>
      <c r="I10" s="25">
        <v>2.845833333333333</v>
      </c>
      <c r="J10" s="23">
        <v>137</v>
      </c>
      <c r="K10" s="23">
        <v>-55</v>
      </c>
      <c r="L10" s="112">
        <v>0.5708333333333333</v>
      </c>
      <c r="M10" s="26">
        <v>0.2005856515373353</v>
      </c>
      <c r="N10" s="24">
        <v>546</v>
      </c>
      <c r="O10" s="78">
        <v>-140</v>
      </c>
      <c r="P10" s="100">
        <v>9.833333333333334</v>
      </c>
      <c r="Q10" s="65">
        <v>136.28645833333331</v>
      </c>
      <c r="R10" s="22">
        <v>545.204081632653</v>
      </c>
      <c r="S10" s="27">
        <v>53.61173469387755</v>
      </c>
      <c r="T10" s="27">
        <v>189.89819302721088</v>
      </c>
      <c r="U10" s="93">
        <v>0.791242470946712</v>
      </c>
    </row>
    <row r="11" spans="1:21" s="2" customFormat="1" ht="15" customHeight="1">
      <c r="A11" s="35">
        <v>2</v>
      </c>
      <c r="B11" s="60" t="s">
        <v>10</v>
      </c>
      <c r="C11" s="22">
        <v>99</v>
      </c>
      <c r="D11" s="71">
        <v>1.1647058823529413</v>
      </c>
      <c r="E11" s="77">
        <v>110</v>
      </c>
      <c r="F11" s="22">
        <v>25</v>
      </c>
      <c r="G11" s="22">
        <v>191</v>
      </c>
      <c r="H11" s="22">
        <v>-28</v>
      </c>
      <c r="I11" s="25">
        <v>1.7363636363636363</v>
      </c>
      <c r="J11" s="22">
        <v>60</v>
      </c>
      <c r="K11" s="23">
        <v>-25</v>
      </c>
      <c r="L11" s="112">
        <v>0.5454545454545454</v>
      </c>
      <c r="M11" s="26">
        <v>0.31413612565445026</v>
      </c>
      <c r="N11" s="24">
        <v>131</v>
      </c>
      <c r="O11" s="78">
        <v>-3</v>
      </c>
      <c r="P11" s="100">
        <v>20.066666666666666</v>
      </c>
      <c r="Q11" s="65">
        <v>50.48780487804878</v>
      </c>
      <c r="R11" s="22">
        <v>129.0300751879699</v>
      </c>
      <c r="S11" s="27">
        <v>25.892035087719297</v>
      </c>
      <c r="T11" s="27">
        <v>76.37983996576807</v>
      </c>
      <c r="U11" s="93">
        <v>0.6943621815069825</v>
      </c>
    </row>
    <row r="12" spans="1:21" s="2" customFormat="1" ht="15" customHeight="1">
      <c r="A12" s="35">
        <v>2</v>
      </c>
      <c r="B12" s="60" t="s">
        <v>64</v>
      </c>
      <c r="C12" s="22">
        <v>142</v>
      </c>
      <c r="D12" s="71">
        <v>0.8875</v>
      </c>
      <c r="E12" s="77">
        <v>160</v>
      </c>
      <c r="F12" s="22">
        <v>0</v>
      </c>
      <c r="G12" s="22">
        <v>250</v>
      </c>
      <c r="H12" s="22">
        <v>-16</v>
      </c>
      <c r="I12" s="25">
        <v>1.5625</v>
      </c>
      <c r="J12" s="23">
        <v>77</v>
      </c>
      <c r="K12" s="23">
        <v>-31</v>
      </c>
      <c r="L12" s="112">
        <v>0.48125</v>
      </c>
      <c r="M12" s="26">
        <v>0.308</v>
      </c>
      <c r="N12" s="24">
        <v>173</v>
      </c>
      <c r="O12" s="78">
        <v>15</v>
      </c>
      <c r="P12" s="100">
        <v>4.166666666666667</v>
      </c>
      <c r="Q12" s="65">
        <v>77</v>
      </c>
      <c r="R12" s="22">
        <v>170.43703703703704</v>
      </c>
      <c r="S12" s="27">
        <v>7.101543209876544</v>
      </c>
      <c r="T12" s="27">
        <v>84.10154320987654</v>
      </c>
      <c r="U12" s="93">
        <v>0.5256346450617284</v>
      </c>
    </row>
    <row r="13" spans="1:21" s="2" customFormat="1" ht="15" customHeight="1">
      <c r="A13" s="35">
        <v>2</v>
      </c>
      <c r="B13" s="60" t="s">
        <v>11</v>
      </c>
      <c r="C13" s="22">
        <v>89</v>
      </c>
      <c r="D13" s="71">
        <v>0.5</v>
      </c>
      <c r="E13" s="77">
        <v>146</v>
      </c>
      <c r="F13" s="22">
        <v>-32</v>
      </c>
      <c r="G13" s="22">
        <v>139</v>
      </c>
      <c r="H13" s="22">
        <v>-41</v>
      </c>
      <c r="I13" s="25">
        <v>0.952054794520548</v>
      </c>
      <c r="J13" s="23">
        <v>68</v>
      </c>
      <c r="K13" s="23">
        <v>-44</v>
      </c>
      <c r="L13" s="112">
        <v>0.4657534246575342</v>
      </c>
      <c r="M13" s="26">
        <v>0.4892086330935252</v>
      </c>
      <c r="N13" s="24">
        <v>71</v>
      </c>
      <c r="O13" s="78">
        <v>3</v>
      </c>
      <c r="P13" s="100">
        <v>20.400000000000002</v>
      </c>
      <c r="Q13" s="65">
        <v>68</v>
      </c>
      <c r="R13" s="22">
        <v>71</v>
      </c>
      <c r="S13" s="27">
        <v>14.484000000000002</v>
      </c>
      <c r="T13" s="27">
        <v>82.48400000000001</v>
      </c>
      <c r="U13" s="93">
        <v>0.5649589041095892</v>
      </c>
    </row>
    <row r="14" spans="1:21" s="2" customFormat="1" ht="15" customHeight="1">
      <c r="A14" s="35">
        <v>2</v>
      </c>
      <c r="B14" s="60" t="s">
        <v>12</v>
      </c>
      <c r="C14" s="22">
        <v>445</v>
      </c>
      <c r="D14" s="71">
        <v>1.5892857142857142</v>
      </c>
      <c r="E14" s="77">
        <v>340</v>
      </c>
      <c r="F14" s="22">
        <v>60</v>
      </c>
      <c r="G14" s="22">
        <v>1484</v>
      </c>
      <c r="H14" s="22">
        <v>514</v>
      </c>
      <c r="I14" s="25">
        <v>4.364705882352941</v>
      </c>
      <c r="J14" s="23">
        <v>554</v>
      </c>
      <c r="K14" s="23">
        <v>176</v>
      </c>
      <c r="L14" s="112">
        <v>1.6294117647058823</v>
      </c>
      <c r="M14" s="26">
        <v>0.37331536388140163</v>
      </c>
      <c r="N14" s="24">
        <v>930</v>
      </c>
      <c r="O14" s="78">
        <v>338</v>
      </c>
      <c r="P14" s="100">
        <v>12.233333333333334</v>
      </c>
      <c r="Q14" s="65">
        <v>548.1220159151194</v>
      </c>
      <c r="R14" s="22">
        <v>923.7268128161888</v>
      </c>
      <c r="S14" s="27">
        <v>113.00258010118044</v>
      </c>
      <c r="T14" s="27">
        <v>661.1245960162998</v>
      </c>
      <c r="U14" s="93">
        <v>1.9444841059302937</v>
      </c>
    </row>
    <row r="15" spans="1:21" s="2" customFormat="1" ht="15" customHeight="1">
      <c r="A15" s="35">
        <v>2</v>
      </c>
      <c r="B15" s="60" t="s">
        <v>100</v>
      </c>
      <c r="C15" s="22">
        <v>41</v>
      </c>
      <c r="D15" s="71">
        <v>0.6721311475409836</v>
      </c>
      <c r="E15" s="77">
        <v>50</v>
      </c>
      <c r="F15" s="22">
        <v>-11</v>
      </c>
      <c r="G15" s="22">
        <v>51</v>
      </c>
      <c r="H15" s="22">
        <v>-6</v>
      </c>
      <c r="I15" s="25">
        <v>1.02</v>
      </c>
      <c r="J15" s="23">
        <v>26</v>
      </c>
      <c r="K15" s="23">
        <v>-4</v>
      </c>
      <c r="L15" s="112">
        <v>0.52</v>
      </c>
      <c r="M15" s="26">
        <v>0.5098039215686274</v>
      </c>
      <c r="N15" s="24">
        <v>25</v>
      </c>
      <c r="O15" s="78">
        <v>-2</v>
      </c>
      <c r="P15" s="100">
        <v>44.199999999999996</v>
      </c>
      <c r="Q15" s="65">
        <v>24.266666666666666</v>
      </c>
      <c r="R15" s="22">
        <v>25</v>
      </c>
      <c r="S15" s="27">
        <v>11.05</v>
      </c>
      <c r="T15" s="27">
        <v>35.31666666666666</v>
      </c>
      <c r="U15" s="93">
        <v>0.7063333333333333</v>
      </c>
    </row>
    <row r="16" spans="1:21" s="2" customFormat="1" ht="15" customHeight="1">
      <c r="A16" s="35">
        <v>2</v>
      </c>
      <c r="B16" s="111" t="s">
        <v>102</v>
      </c>
      <c r="C16" s="22">
        <v>310</v>
      </c>
      <c r="D16" s="71">
        <v>1.103202846975089</v>
      </c>
      <c r="E16" s="77">
        <v>276</v>
      </c>
      <c r="F16" s="22">
        <v>-5</v>
      </c>
      <c r="G16" s="22">
        <v>760</v>
      </c>
      <c r="H16" s="22">
        <v>-113</v>
      </c>
      <c r="I16" s="25">
        <v>2.753623188405797</v>
      </c>
      <c r="J16" s="23">
        <v>240</v>
      </c>
      <c r="K16" s="23">
        <v>-50</v>
      </c>
      <c r="L16" s="112">
        <v>0.8695652173913043</v>
      </c>
      <c r="M16" s="26">
        <v>0.3157894736842105</v>
      </c>
      <c r="N16" s="24">
        <v>520</v>
      </c>
      <c r="O16" s="78">
        <v>-63</v>
      </c>
      <c r="P16" s="100">
        <v>7.033333333333332</v>
      </c>
      <c r="Q16" s="65">
        <v>238.33333333333334</v>
      </c>
      <c r="R16" s="22">
        <v>518.2161234991424</v>
      </c>
      <c r="S16" s="27">
        <v>36.44786735277302</v>
      </c>
      <c r="T16" s="27">
        <v>274.78120068610633</v>
      </c>
      <c r="U16" s="93">
        <v>0.995584060456907</v>
      </c>
    </row>
    <row r="17" spans="1:21" s="2" customFormat="1" ht="15" customHeight="1">
      <c r="A17" s="35">
        <v>2</v>
      </c>
      <c r="B17" s="60" t="s">
        <v>13</v>
      </c>
      <c r="C17" s="22">
        <v>123</v>
      </c>
      <c r="D17" s="71">
        <v>0.9461538461538461</v>
      </c>
      <c r="E17" s="77">
        <v>110</v>
      </c>
      <c r="F17" s="22">
        <v>-20</v>
      </c>
      <c r="G17" s="22">
        <v>210</v>
      </c>
      <c r="H17" s="22">
        <v>9</v>
      </c>
      <c r="I17" s="25">
        <v>1.9090909090909092</v>
      </c>
      <c r="J17" s="23">
        <v>105</v>
      </c>
      <c r="K17" s="23">
        <v>9</v>
      </c>
      <c r="L17" s="112">
        <v>0.9545454545454546</v>
      </c>
      <c r="M17" s="26">
        <v>0.5</v>
      </c>
      <c r="N17" s="24">
        <v>105</v>
      </c>
      <c r="O17" s="78">
        <v>0</v>
      </c>
      <c r="P17" s="100">
        <v>18.133333333333336</v>
      </c>
      <c r="Q17" s="65">
        <v>105</v>
      </c>
      <c r="R17" s="22">
        <v>104</v>
      </c>
      <c r="S17" s="27">
        <v>18.85866666666667</v>
      </c>
      <c r="T17" s="27">
        <v>123.85866666666666</v>
      </c>
      <c r="U17" s="93">
        <v>1.1259878787878788</v>
      </c>
    </row>
    <row r="18" spans="1:21" s="2" customFormat="1" ht="15" customHeight="1">
      <c r="A18" s="35">
        <v>2</v>
      </c>
      <c r="B18" s="60" t="s">
        <v>90</v>
      </c>
      <c r="C18" s="22">
        <v>358</v>
      </c>
      <c r="D18" s="71">
        <v>1.0529411764705883</v>
      </c>
      <c r="E18" s="77">
        <v>340</v>
      </c>
      <c r="F18" s="22">
        <v>0</v>
      </c>
      <c r="G18" s="22">
        <v>590</v>
      </c>
      <c r="H18" s="22">
        <v>-150</v>
      </c>
      <c r="I18" s="25">
        <v>1.7352941176470589</v>
      </c>
      <c r="J18" s="23">
        <v>253</v>
      </c>
      <c r="K18" s="23">
        <v>-24</v>
      </c>
      <c r="L18" s="112">
        <v>0.7441176470588236</v>
      </c>
      <c r="M18" s="26">
        <v>0.4288135593220339</v>
      </c>
      <c r="N18" s="24">
        <v>337</v>
      </c>
      <c r="O18" s="78">
        <v>-126</v>
      </c>
      <c r="P18" s="100">
        <v>17.96666666666667</v>
      </c>
      <c r="Q18" s="65">
        <v>246.65232974910393</v>
      </c>
      <c r="R18" s="22">
        <v>334.8069414316703</v>
      </c>
      <c r="S18" s="27">
        <v>60.153647143890105</v>
      </c>
      <c r="T18" s="27">
        <v>306.805976892994</v>
      </c>
      <c r="U18" s="93">
        <v>0.9023705202735118</v>
      </c>
    </row>
    <row r="19" spans="1:21" s="2" customFormat="1" ht="15" customHeight="1">
      <c r="A19" s="35">
        <v>2</v>
      </c>
      <c r="B19" s="60" t="s">
        <v>15</v>
      </c>
      <c r="C19" s="22">
        <v>168</v>
      </c>
      <c r="D19" s="71">
        <v>0.9710982658959537</v>
      </c>
      <c r="E19" s="77">
        <v>165</v>
      </c>
      <c r="F19" s="22">
        <v>-8</v>
      </c>
      <c r="G19" s="22">
        <v>423</v>
      </c>
      <c r="H19" s="22">
        <v>-99</v>
      </c>
      <c r="I19" s="25">
        <v>2.5636363636363635</v>
      </c>
      <c r="J19" s="23">
        <v>65</v>
      </c>
      <c r="K19" s="23">
        <v>-16</v>
      </c>
      <c r="L19" s="112">
        <v>0.3939393939393939</v>
      </c>
      <c r="M19" s="26">
        <v>0.1536643026004728</v>
      </c>
      <c r="N19" s="24">
        <v>358</v>
      </c>
      <c r="O19" s="78">
        <v>-83</v>
      </c>
      <c r="P19" s="100">
        <v>19.8</v>
      </c>
      <c r="Q19" s="65">
        <v>60.18518518518518</v>
      </c>
      <c r="R19" s="22">
        <v>331.2108843537415</v>
      </c>
      <c r="S19" s="27">
        <v>65.57975510204082</v>
      </c>
      <c r="T19" s="27">
        <v>125.76494028722601</v>
      </c>
      <c r="U19" s="93">
        <v>0.7622117593165213</v>
      </c>
    </row>
    <row r="20" spans="1:21" s="2" customFormat="1" ht="15" customHeight="1">
      <c r="A20" s="35">
        <v>2</v>
      </c>
      <c r="B20" s="60" t="s">
        <v>16</v>
      </c>
      <c r="C20" s="22">
        <v>232</v>
      </c>
      <c r="D20" s="71">
        <v>0.9626556016597511</v>
      </c>
      <c r="E20" s="77">
        <v>209</v>
      </c>
      <c r="F20" s="22">
        <v>-32</v>
      </c>
      <c r="G20" s="22">
        <v>556</v>
      </c>
      <c r="H20" s="22">
        <v>-26</v>
      </c>
      <c r="I20" s="25">
        <v>2.660287081339713</v>
      </c>
      <c r="J20" s="23">
        <v>159</v>
      </c>
      <c r="K20" s="23">
        <v>4</v>
      </c>
      <c r="L20" s="112">
        <v>0.7607655502392344</v>
      </c>
      <c r="M20" s="26">
        <v>0.28597122302158273</v>
      </c>
      <c r="N20" s="24">
        <v>397</v>
      </c>
      <c r="O20" s="78">
        <v>-30</v>
      </c>
      <c r="P20" s="100">
        <v>17.73333333333333</v>
      </c>
      <c r="Q20" s="65">
        <v>157.9741935483871</v>
      </c>
      <c r="R20" s="22">
        <v>387.70257611241215</v>
      </c>
      <c r="S20" s="27">
        <v>68.75259016393441</v>
      </c>
      <c r="T20" s="27">
        <v>226.7267837123215</v>
      </c>
      <c r="U20" s="93">
        <v>1.0848171469489067</v>
      </c>
    </row>
    <row r="21" spans="1:21" s="2" customFormat="1" ht="15" customHeight="1">
      <c r="A21" s="35">
        <v>2</v>
      </c>
      <c r="B21" s="60" t="s">
        <v>17</v>
      </c>
      <c r="C21" s="22">
        <v>49</v>
      </c>
      <c r="D21" s="71">
        <v>0.8166666666666667</v>
      </c>
      <c r="E21" s="77">
        <v>55</v>
      </c>
      <c r="F21" s="22">
        <v>-5</v>
      </c>
      <c r="G21" s="22">
        <v>95</v>
      </c>
      <c r="H21" s="22">
        <v>26</v>
      </c>
      <c r="I21" s="25">
        <v>1.7272727272727273</v>
      </c>
      <c r="J21" s="23">
        <v>52</v>
      </c>
      <c r="K21" s="23">
        <v>12</v>
      </c>
      <c r="L21" s="112">
        <v>0.9454545454545454</v>
      </c>
      <c r="M21" s="26">
        <v>0.5473684210526316</v>
      </c>
      <c r="N21" s="24">
        <v>43</v>
      </c>
      <c r="O21" s="78">
        <v>14</v>
      </c>
      <c r="P21" s="100">
        <v>16.96666666666667</v>
      </c>
      <c r="Q21" s="65">
        <v>52</v>
      </c>
      <c r="R21" s="22">
        <v>43</v>
      </c>
      <c r="S21" s="27">
        <v>7.295666666666667</v>
      </c>
      <c r="T21" s="27">
        <v>59.29566666666667</v>
      </c>
      <c r="U21" s="93">
        <v>1.0781030303030303</v>
      </c>
    </row>
    <row r="22" spans="1:21" s="2" customFormat="1" ht="15" customHeight="1">
      <c r="A22" s="35">
        <v>2</v>
      </c>
      <c r="B22" s="60" t="s">
        <v>18</v>
      </c>
      <c r="C22" s="22">
        <v>216</v>
      </c>
      <c r="D22" s="71">
        <v>0.8709677419354839</v>
      </c>
      <c r="E22" s="77">
        <v>267</v>
      </c>
      <c r="F22" s="22">
        <v>19</v>
      </c>
      <c r="G22" s="22">
        <v>413</v>
      </c>
      <c r="H22" s="22">
        <v>-173</v>
      </c>
      <c r="I22" s="25">
        <v>1.546816479400749</v>
      </c>
      <c r="J22" s="23">
        <v>157</v>
      </c>
      <c r="K22" s="23">
        <v>-31</v>
      </c>
      <c r="L22" s="112">
        <v>0.5880149812734082</v>
      </c>
      <c r="M22" s="26">
        <v>0.3801452784503632</v>
      </c>
      <c r="N22" s="24">
        <v>256</v>
      </c>
      <c r="O22" s="78">
        <v>-142</v>
      </c>
      <c r="P22" s="100">
        <v>8.4</v>
      </c>
      <c r="Q22" s="65">
        <v>155.32085561497325</v>
      </c>
      <c r="R22" s="22">
        <v>254.06060606060606</v>
      </c>
      <c r="S22" s="27">
        <v>21.34109090909091</v>
      </c>
      <c r="T22" s="27">
        <v>176.66194652406415</v>
      </c>
      <c r="U22" s="93">
        <v>0.6616552304272065</v>
      </c>
    </row>
    <row r="23" spans="1:21" s="2" customFormat="1" ht="15" customHeight="1">
      <c r="A23" s="35">
        <v>2</v>
      </c>
      <c r="B23" s="60" t="s">
        <v>19</v>
      </c>
      <c r="C23" s="22">
        <v>8</v>
      </c>
      <c r="D23" s="71">
        <v>0.47058823529411764</v>
      </c>
      <c r="E23" s="77">
        <v>30</v>
      </c>
      <c r="F23" s="22">
        <v>13</v>
      </c>
      <c r="G23" s="22">
        <v>18</v>
      </c>
      <c r="H23" s="22">
        <v>7</v>
      </c>
      <c r="I23" s="25">
        <v>0.6</v>
      </c>
      <c r="J23" s="23">
        <v>11</v>
      </c>
      <c r="K23" s="23">
        <v>4</v>
      </c>
      <c r="L23" s="112">
        <v>0.36666666666666664</v>
      </c>
      <c r="M23" s="26">
        <v>0.6111111111111112</v>
      </c>
      <c r="N23" s="24">
        <v>7</v>
      </c>
      <c r="O23" s="78">
        <v>3</v>
      </c>
      <c r="P23" s="100">
        <v>13.1</v>
      </c>
      <c r="Q23" s="65">
        <v>11</v>
      </c>
      <c r="R23" s="22">
        <v>7</v>
      </c>
      <c r="S23" s="27">
        <v>0.917</v>
      </c>
      <c r="T23" s="27">
        <v>11.917</v>
      </c>
      <c r="U23" s="93">
        <v>0.3972333333333333</v>
      </c>
    </row>
    <row r="24" spans="1:21" s="2" customFormat="1" ht="15" customHeight="1">
      <c r="A24" s="35">
        <v>2</v>
      </c>
      <c r="B24" s="60" t="s">
        <v>20</v>
      </c>
      <c r="C24" s="22">
        <v>368</v>
      </c>
      <c r="D24" s="71">
        <v>1.3142857142857143</v>
      </c>
      <c r="E24" s="77">
        <v>280</v>
      </c>
      <c r="F24" s="22">
        <v>0</v>
      </c>
      <c r="G24" s="22">
        <v>625</v>
      </c>
      <c r="H24" s="22">
        <v>-148</v>
      </c>
      <c r="I24" s="25">
        <v>2.232142857142857</v>
      </c>
      <c r="J24" s="23">
        <v>230</v>
      </c>
      <c r="K24" s="23">
        <v>-97</v>
      </c>
      <c r="L24" s="112">
        <v>0.8214285714285714</v>
      </c>
      <c r="M24" s="26">
        <v>0.368</v>
      </c>
      <c r="N24" s="24">
        <v>395</v>
      </c>
      <c r="O24" s="78">
        <v>-51</v>
      </c>
      <c r="P24" s="100">
        <v>10.6</v>
      </c>
      <c r="Q24" s="65">
        <v>229.29447852760737</v>
      </c>
      <c r="R24" s="22">
        <v>393.2247191011236</v>
      </c>
      <c r="S24" s="27">
        <v>41.6818202247191</v>
      </c>
      <c r="T24" s="27">
        <v>270.97629875232644</v>
      </c>
      <c r="U24" s="93">
        <v>0.967772495544023</v>
      </c>
    </row>
    <row r="25" spans="1:21" s="2" customFormat="1" ht="15" customHeight="1">
      <c r="A25" s="35">
        <v>2</v>
      </c>
      <c r="B25" s="60" t="s">
        <v>21</v>
      </c>
      <c r="C25" s="22">
        <v>107</v>
      </c>
      <c r="D25" s="71">
        <v>1.009433962264151</v>
      </c>
      <c r="E25" s="77">
        <v>95</v>
      </c>
      <c r="F25" s="22">
        <v>-11</v>
      </c>
      <c r="G25" s="22">
        <v>153</v>
      </c>
      <c r="H25" s="22">
        <v>-8</v>
      </c>
      <c r="I25" s="25">
        <v>1.6105263157894736</v>
      </c>
      <c r="J25" s="23">
        <v>79</v>
      </c>
      <c r="K25" s="23">
        <v>-11</v>
      </c>
      <c r="L25" s="112">
        <v>0.8315789473684211</v>
      </c>
      <c r="M25" s="26">
        <v>0.5163398692810458</v>
      </c>
      <c r="N25" s="24">
        <v>74</v>
      </c>
      <c r="O25" s="78">
        <v>3</v>
      </c>
      <c r="P25" s="100">
        <v>19.866666666666664</v>
      </c>
      <c r="Q25" s="65">
        <v>79</v>
      </c>
      <c r="R25" s="22">
        <v>72.95774647887325</v>
      </c>
      <c r="S25" s="27">
        <v>14.494272300469483</v>
      </c>
      <c r="T25" s="27">
        <v>93.49427230046948</v>
      </c>
      <c r="U25" s="93">
        <v>0.984150234741784</v>
      </c>
    </row>
    <row r="26" spans="1:21" s="2" customFormat="1" ht="15" customHeight="1">
      <c r="A26" s="35">
        <v>2</v>
      </c>
      <c r="B26" s="60" t="s">
        <v>22</v>
      </c>
      <c r="C26" s="22">
        <v>50</v>
      </c>
      <c r="D26" s="71">
        <v>2.1739130434782608</v>
      </c>
      <c r="E26" s="77">
        <v>50</v>
      </c>
      <c r="F26" s="22">
        <v>27</v>
      </c>
      <c r="G26" s="22">
        <v>50</v>
      </c>
      <c r="H26" s="22">
        <v>-18</v>
      </c>
      <c r="I26" s="25">
        <v>1</v>
      </c>
      <c r="J26" s="23">
        <v>26</v>
      </c>
      <c r="K26" s="23">
        <v>-23</v>
      </c>
      <c r="L26" s="112">
        <v>0.52</v>
      </c>
      <c r="M26" s="26">
        <v>0.52</v>
      </c>
      <c r="N26" s="24">
        <v>24</v>
      </c>
      <c r="O26" s="78">
        <v>5</v>
      </c>
      <c r="P26" s="100">
        <v>21.933333333333334</v>
      </c>
      <c r="Q26" s="65">
        <v>25.4468085106383</v>
      </c>
      <c r="R26" s="22">
        <v>21.818181818181817</v>
      </c>
      <c r="S26" s="27">
        <v>4.785454545454545</v>
      </c>
      <c r="T26" s="27">
        <v>30.232263056092844</v>
      </c>
      <c r="U26" s="93">
        <v>0.6046452611218569</v>
      </c>
    </row>
    <row r="27" spans="1:21" s="2" customFormat="1" ht="15" customHeight="1">
      <c r="A27" s="35">
        <v>2</v>
      </c>
      <c r="B27" s="60" t="s">
        <v>24</v>
      </c>
      <c r="C27" s="22">
        <v>324</v>
      </c>
      <c r="D27" s="71">
        <v>1.250965250965251</v>
      </c>
      <c r="E27" s="77">
        <v>235</v>
      </c>
      <c r="F27" s="22">
        <v>-24</v>
      </c>
      <c r="G27" s="22">
        <v>622</v>
      </c>
      <c r="H27" s="22">
        <v>-88</v>
      </c>
      <c r="I27" s="25">
        <v>2.646808510638298</v>
      </c>
      <c r="J27" s="23">
        <v>193</v>
      </c>
      <c r="K27" s="23">
        <v>-27</v>
      </c>
      <c r="L27" s="112">
        <v>0.8212765957446808</v>
      </c>
      <c r="M27" s="26">
        <v>0.3102893890675241</v>
      </c>
      <c r="N27" s="24">
        <v>429</v>
      </c>
      <c r="O27" s="78">
        <v>-61</v>
      </c>
      <c r="P27" s="100">
        <v>22.133333333333336</v>
      </c>
      <c r="Q27" s="65">
        <v>192.12272727272727</v>
      </c>
      <c r="R27" s="22">
        <v>427.2489795918367</v>
      </c>
      <c r="S27" s="27">
        <v>94.56444081632654</v>
      </c>
      <c r="T27" s="27">
        <v>286.6871680890538</v>
      </c>
      <c r="U27" s="93">
        <v>1.219945396123633</v>
      </c>
    </row>
    <row r="28" spans="1:21" s="2" customFormat="1" ht="15" customHeight="1">
      <c r="A28" s="35">
        <v>2</v>
      </c>
      <c r="B28" s="60" t="s">
        <v>26</v>
      </c>
      <c r="C28" s="22">
        <v>143</v>
      </c>
      <c r="D28" s="71">
        <v>0.8827160493827161</v>
      </c>
      <c r="E28" s="77">
        <v>160</v>
      </c>
      <c r="F28" s="22">
        <v>-2</v>
      </c>
      <c r="G28" s="22">
        <v>255</v>
      </c>
      <c r="H28" s="22">
        <v>8</v>
      </c>
      <c r="I28" s="25">
        <v>1.59375</v>
      </c>
      <c r="J28" s="23">
        <v>95</v>
      </c>
      <c r="K28" s="23">
        <v>-1</v>
      </c>
      <c r="L28" s="112">
        <v>0.59375</v>
      </c>
      <c r="M28" s="26">
        <v>0.37254901960784315</v>
      </c>
      <c r="N28" s="24">
        <v>160</v>
      </c>
      <c r="O28" s="78">
        <v>9</v>
      </c>
      <c r="P28" s="100">
        <v>21.86666666666667</v>
      </c>
      <c r="Q28" s="65">
        <v>95</v>
      </c>
      <c r="R28" s="22">
        <v>160</v>
      </c>
      <c r="S28" s="27">
        <v>34.98666666666667</v>
      </c>
      <c r="T28" s="27">
        <v>129.98666666666668</v>
      </c>
      <c r="U28" s="93">
        <v>0.8124166666666668</v>
      </c>
    </row>
    <row r="29" spans="1:21" s="2" customFormat="1" ht="15" customHeight="1">
      <c r="A29" s="35">
        <v>2</v>
      </c>
      <c r="B29" s="60" t="s">
        <v>27</v>
      </c>
      <c r="C29" s="22">
        <v>211</v>
      </c>
      <c r="D29" s="71">
        <v>0.7962264150943397</v>
      </c>
      <c r="E29" s="77">
        <v>230</v>
      </c>
      <c r="F29" s="22">
        <v>-35</v>
      </c>
      <c r="G29" s="22">
        <v>392</v>
      </c>
      <c r="H29" s="22">
        <v>-41</v>
      </c>
      <c r="I29" s="25">
        <v>1.7043478260869565</v>
      </c>
      <c r="J29" s="23">
        <v>151</v>
      </c>
      <c r="K29" s="23">
        <v>-37</v>
      </c>
      <c r="L29" s="112">
        <v>0.6565217391304348</v>
      </c>
      <c r="M29" s="26">
        <v>0.3852040816326531</v>
      </c>
      <c r="N29" s="24">
        <v>241</v>
      </c>
      <c r="O29" s="78">
        <v>-4</v>
      </c>
      <c r="P29" s="100">
        <v>10.700000000000001</v>
      </c>
      <c r="Q29" s="65">
        <v>150.1968085106383</v>
      </c>
      <c r="R29" s="22">
        <v>237.065306122449</v>
      </c>
      <c r="S29" s="27">
        <v>25.365987755102047</v>
      </c>
      <c r="T29" s="27">
        <v>175.56279626574036</v>
      </c>
      <c r="U29" s="93">
        <v>0.763316505503219</v>
      </c>
    </row>
    <row r="30" spans="1:21" s="2" customFormat="1" ht="15" customHeight="1">
      <c r="A30" s="36" t="s">
        <v>60</v>
      </c>
      <c r="B30" s="62" t="s">
        <v>113</v>
      </c>
      <c r="C30" s="38">
        <v>3963</v>
      </c>
      <c r="D30" s="73">
        <v>1.0417981072555205</v>
      </c>
      <c r="E30" s="81">
        <v>3748</v>
      </c>
      <c r="F30" s="39">
        <v>-56</v>
      </c>
      <c r="G30" s="38">
        <v>8296</v>
      </c>
      <c r="H30" s="39">
        <v>-671</v>
      </c>
      <c r="I30" s="40">
        <v>2.2134471718249733</v>
      </c>
      <c r="J30" s="38">
        <v>2881</v>
      </c>
      <c r="K30" s="38">
        <v>-291</v>
      </c>
      <c r="L30" s="41">
        <v>0.7686766275346851</v>
      </c>
      <c r="M30" s="42">
        <v>0.3472757955641273</v>
      </c>
      <c r="N30" s="38">
        <v>5415</v>
      </c>
      <c r="O30" s="82">
        <v>-380</v>
      </c>
      <c r="P30" s="102">
        <v>14.199999999999998</v>
      </c>
      <c r="Q30" s="67">
        <v>2841.496492346939</v>
      </c>
      <c r="R30" s="38">
        <v>5347.429809358752</v>
      </c>
      <c r="S30" s="37">
        <v>759.3350329289427</v>
      </c>
      <c r="T30" s="37">
        <v>3600.8315252758816</v>
      </c>
      <c r="U30" s="95">
        <v>0.9607341316104273</v>
      </c>
    </row>
    <row r="31" spans="1:21" s="2" customFormat="1" ht="15" customHeight="1">
      <c r="A31" s="43">
        <v>3</v>
      </c>
      <c r="B31" s="60" t="s">
        <v>104</v>
      </c>
      <c r="C31" s="22">
        <v>100</v>
      </c>
      <c r="D31" s="71">
        <v>1</v>
      </c>
      <c r="E31" s="77">
        <v>100</v>
      </c>
      <c r="F31" s="22">
        <v>0</v>
      </c>
      <c r="G31" s="22">
        <v>114</v>
      </c>
      <c r="H31" s="22">
        <v>-17</v>
      </c>
      <c r="I31" s="25">
        <v>1.14</v>
      </c>
      <c r="J31" s="23">
        <v>91</v>
      </c>
      <c r="K31" s="23">
        <v>-19</v>
      </c>
      <c r="L31" s="112">
        <v>0.91</v>
      </c>
      <c r="M31" s="26">
        <v>0.7982456140350878</v>
      </c>
      <c r="N31" s="24">
        <v>23</v>
      </c>
      <c r="O31" s="78">
        <v>2</v>
      </c>
      <c r="P31" s="100">
        <v>20</v>
      </c>
      <c r="Q31" s="65">
        <v>83.4862385321101</v>
      </c>
      <c r="R31" s="22">
        <v>14.238095238095239</v>
      </c>
      <c r="S31" s="27">
        <v>2.8476190476190477</v>
      </c>
      <c r="T31" s="27">
        <v>86.33385757972914</v>
      </c>
      <c r="U31" s="93">
        <v>0.8633385757972915</v>
      </c>
    </row>
    <row r="32" spans="1:21" s="2" customFormat="1" ht="15" customHeight="1">
      <c r="A32" s="45">
        <v>3</v>
      </c>
      <c r="B32" s="105" t="s">
        <v>120</v>
      </c>
      <c r="C32" s="22">
        <v>90</v>
      </c>
      <c r="D32" s="71">
        <v>0.45</v>
      </c>
      <c r="E32" s="77">
        <v>200</v>
      </c>
      <c r="F32" s="22">
        <v>0</v>
      </c>
      <c r="G32" s="22">
        <v>300</v>
      </c>
      <c r="H32" s="22">
        <v>84</v>
      </c>
      <c r="I32" s="25">
        <v>1.5</v>
      </c>
      <c r="J32" s="23">
        <v>101</v>
      </c>
      <c r="K32" s="23">
        <v>28</v>
      </c>
      <c r="L32" s="112">
        <v>0.505</v>
      </c>
      <c r="M32" s="26">
        <v>0.33666666666666667</v>
      </c>
      <c r="N32" s="24">
        <v>199</v>
      </c>
      <c r="O32" s="78">
        <v>56</v>
      </c>
      <c r="P32" s="100">
        <v>7.333333333333333</v>
      </c>
      <c r="Q32" s="65">
        <v>95.46575342465754</v>
      </c>
      <c r="R32" s="22">
        <v>189.25874125874125</v>
      </c>
      <c r="S32" s="27">
        <v>13.878974358974357</v>
      </c>
      <c r="T32" s="27">
        <v>109.3447277836319</v>
      </c>
      <c r="U32" s="93">
        <v>0.5467236389181594</v>
      </c>
    </row>
    <row r="33" spans="1:21" s="2" customFormat="1" ht="15" customHeight="1">
      <c r="A33" s="43">
        <v>3</v>
      </c>
      <c r="B33" s="111" t="s">
        <v>112</v>
      </c>
      <c r="C33" s="22">
        <v>251</v>
      </c>
      <c r="D33" s="71">
        <v>0.8964285714285715</v>
      </c>
      <c r="E33" s="77">
        <v>260</v>
      </c>
      <c r="F33" s="22">
        <v>-20</v>
      </c>
      <c r="G33" s="22">
        <v>622</v>
      </c>
      <c r="H33" s="22">
        <v>-174</v>
      </c>
      <c r="I33" s="25">
        <v>2.3923076923076922</v>
      </c>
      <c r="J33" s="23">
        <v>88</v>
      </c>
      <c r="K33" s="23">
        <v>-122</v>
      </c>
      <c r="L33" s="112">
        <v>0.3384615384615385</v>
      </c>
      <c r="M33" s="26">
        <v>0.1414790996784566</v>
      </c>
      <c r="N33" s="24">
        <v>534</v>
      </c>
      <c r="O33" s="78">
        <v>-52</v>
      </c>
      <c r="P33" s="100">
        <v>8.433333333333334</v>
      </c>
      <c r="Q33" s="65">
        <v>85.9047619047619</v>
      </c>
      <c r="R33" s="22">
        <v>524.8873720136519</v>
      </c>
      <c r="S33" s="27">
        <v>44.26550170648465</v>
      </c>
      <c r="T33" s="27">
        <v>130.17026361124655</v>
      </c>
      <c r="U33" s="93">
        <v>0.500654860043256</v>
      </c>
    </row>
    <row r="34" spans="1:21" s="2" customFormat="1" ht="15" customHeight="1">
      <c r="A34" s="43">
        <v>3</v>
      </c>
      <c r="B34" s="60" t="s">
        <v>105</v>
      </c>
      <c r="C34" s="22">
        <v>605</v>
      </c>
      <c r="D34" s="71">
        <v>1.2448559670781894</v>
      </c>
      <c r="E34" s="77">
        <v>480</v>
      </c>
      <c r="F34" s="22">
        <v>-6</v>
      </c>
      <c r="G34" s="22">
        <v>2510</v>
      </c>
      <c r="H34" s="22">
        <v>-41</v>
      </c>
      <c r="I34" s="25">
        <v>5.229166666666667</v>
      </c>
      <c r="J34" s="23">
        <v>324</v>
      </c>
      <c r="K34" s="23">
        <v>-49</v>
      </c>
      <c r="L34" s="112">
        <v>0.675</v>
      </c>
      <c r="M34" s="26">
        <v>0.12908366533864543</v>
      </c>
      <c r="N34" s="24">
        <v>2186</v>
      </c>
      <c r="O34" s="78">
        <v>8</v>
      </c>
      <c r="P34" s="100">
        <v>13.5</v>
      </c>
      <c r="Q34" s="65">
        <v>303.1528150134048</v>
      </c>
      <c r="R34" s="22">
        <v>2080.565916398714</v>
      </c>
      <c r="S34" s="27">
        <v>280.8763987138264</v>
      </c>
      <c r="T34" s="27">
        <v>584.0292137272312</v>
      </c>
      <c r="U34" s="93">
        <v>1.2167275285983983</v>
      </c>
    </row>
    <row r="35" spans="1:21" s="2" customFormat="1" ht="15" customHeight="1">
      <c r="A35" s="43">
        <v>3</v>
      </c>
      <c r="B35" s="60" t="s">
        <v>88</v>
      </c>
      <c r="C35" s="22">
        <v>190</v>
      </c>
      <c r="D35" s="71">
        <v>1.4728682170542635</v>
      </c>
      <c r="E35" s="77">
        <v>120</v>
      </c>
      <c r="F35" s="22">
        <v>-9</v>
      </c>
      <c r="G35" s="22">
        <v>477</v>
      </c>
      <c r="H35" s="22">
        <v>-47</v>
      </c>
      <c r="I35" s="25">
        <v>3.975</v>
      </c>
      <c r="J35" s="23">
        <v>117</v>
      </c>
      <c r="K35" s="23">
        <v>-37</v>
      </c>
      <c r="L35" s="112">
        <v>0.975</v>
      </c>
      <c r="M35" s="26">
        <v>0.24528301886792453</v>
      </c>
      <c r="N35" s="24">
        <v>360</v>
      </c>
      <c r="O35" s="78">
        <v>-10</v>
      </c>
      <c r="P35" s="100">
        <v>12.6</v>
      </c>
      <c r="Q35" s="65">
        <v>110.92207792207792</v>
      </c>
      <c r="R35" s="22">
        <v>350.2702702702703</v>
      </c>
      <c r="S35" s="27">
        <v>44.13405405405406</v>
      </c>
      <c r="T35" s="27">
        <v>155.05613197613198</v>
      </c>
      <c r="U35" s="93">
        <v>1.292134433134433</v>
      </c>
    </row>
    <row r="36" spans="1:21" s="2" customFormat="1" ht="15" customHeight="1">
      <c r="A36" s="43">
        <v>3</v>
      </c>
      <c r="B36" s="60" t="s">
        <v>28</v>
      </c>
      <c r="C36" s="22">
        <v>364</v>
      </c>
      <c r="D36" s="71">
        <v>1.1375</v>
      </c>
      <c r="E36" s="83">
        <v>320</v>
      </c>
      <c r="F36" s="22">
        <v>0</v>
      </c>
      <c r="G36" s="22">
        <v>806</v>
      </c>
      <c r="H36" s="22">
        <v>-84</v>
      </c>
      <c r="I36" s="25">
        <v>2.51875</v>
      </c>
      <c r="J36" s="44">
        <v>259</v>
      </c>
      <c r="K36" s="23">
        <v>-35</v>
      </c>
      <c r="L36" s="112">
        <v>0.809375</v>
      </c>
      <c r="M36" s="26">
        <v>0.3213399503722084</v>
      </c>
      <c r="N36" s="24">
        <v>547</v>
      </c>
      <c r="O36" s="78">
        <v>-49</v>
      </c>
      <c r="P36" s="100">
        <v>17.833333333333332</v>
      </c>
      <c r="Q36" s="65">
        <v>240.4368600682594</v>
      </c>
      <c r="R36" s="22">
        <v>498.35738255033556</v>
      </c>
      <c r="S36" s="27">
        <v>88.8737332214765</v>
      </c>
      <c r="T36" s="27">
        <v>329.3105932897359</v>
      </c>
      <c r="U36" s="93">
        <v>1.0290956040304247</v>
      </c>
    </row>
    <row r="37" spans="1:21" s="2" customFormat="1" ht="15" customHeight="1">
      <c r="A37" s="43">
        <v>3</v>
      </c>
      <c r="B37" s="60" t="s">
        <v>29</v>
      </c>
      <c r="C37" s="22">
        <v>208</v>
      </c>
      <c r="D37" s="71">
        <v>0.803088803088803</v>
      </c>
      <c r="E37" s="83">
        <v>226</v>
      </c>
      <c r="F37" s="22">
        <v>-33</v>
      </c>
      <c r="G37" s="22">
        <v>1207</v>
      </c>
      <c r="H37" s="22">
        <v>330</v>
      </c>
      <c r="I37" s="25">
        <v>5.34070796460177</v>
      </c>
      <c r="J37" s="44">
        <v>154</v>
      </c>
      <c r="K37" s="23">
        <v>-13</v>
      </c>
      <c r="L37" s="112">
        <v>0.6814159292035398</v>
      </c>
      <c r="M37" s="26">
        <v>0.1275890637945319</v>
      </c>
      <c r="N37" s="24">
        <v>1053</v>
      </c>
      <c r="O37" s="78">
        <v>343</v>
      </c>
      <c r="P37" s="100">
        <v>13.066666666666668</v>
      </c>
      <c r="Q37" s="65">
        <v>144.77844311377245</v>
      </c>
      <c r="R37" s="22">
        <v>1030.7535211267607</v>
      </c>
      <c r="S37" s="27">
        <v>134.6851267605634</v>
      </c>
      <c r="T37" s="27">
        <v>279.46356987433586</v>
      </c>
      <c r="U37" s="93">
        <v>1.2365644684705126</v>
      </c>
    </row>
    <row r="38" spans="1:21" s="2" customFormat="1" ht="15" customHeight="1">
      <c r="A38" s="43">
        <v>3</v>
      </c>
      <c r="B38" s="60" t="s">
        <v>53</v>
      </c>
      <c r="C38" s="22">
        <v>90</v>
      </c>
      <c r="D38" s="71">
        <v>1.875</v>
      </c>
      <c r="E38" s="83">
        <v>56</v>
      </c>
      <c r="F38" s="22">
        <v>8</v>
      </c>
      <c r="G38" s="22">
        <v>147</v>
      </c>
      <c r="H38" s="22">
        <v>-26</v>
      </c>
      <c r="I38" s="25">
        <v>2.625</v>
      </c>
      <c r="J38" s="44">
        <v>61</v>
      </c>
      <c r="K38" s="23">
        <v>-24</v>
      </c>
      <c r="L38" s="112">
        <v>1.0892857142857142</v>
      </c>
      <c r="M38" s="26">
        <v>0.41496598639455784</v>
      </c>
      <c r="N38" s="24">
        <v>86</v>
      </c>
      <c r="O38" s="78">
        <v>-2</v>
      </c>
      <c r="P38" s="100">
        <v>16.833333333333332</v>
      </c>
      <c r="Q38" s="65">
        <v>58.06024096385542</v>
      </c>
      <c r="R38" s="22">
        <v>82.0909090909091</v>
      </c>
      <c r="S38" s="27">
        <v>13.818636363636363</v>
      </c>
      <c r="T38" s="27">
        <v>71.87887732749178</v>
      </c>
      <c r="U38" s="93">
        <v>1.2835513808480674</v>
      </c>
    </row>
    <row r="39" spans="1:21" s="2" customFormat="1" ht="15" customHeight="1">
      <c r="A39" s="43">
        <v>3</v>
      </c>
      <c r="B39" s="60" t="s">
        <v>106</v>
      </c>
      <c r="C39" s="22">
        <v>679</v>
      </c>
      <c r="D39" s="71">
        <v>1.6975</v>
      </c>
      <c r="E39" s="77">
        <v>400</v>
      </c>
      <c r="F39" s="22">
        <v>0</v>
      </c>
      <c r="G39" s="22">
        <v>1855</v>
      </c>
      <c r="H39" s="22">
        <v>-434</v>
      </c>
      <c r="I39" s="25">
        <v>4.6375</v>
      </c>
      <c r="J39" s="23">
        <v>303</v>
      </c>
      <c r="K39" s="23">
        <v>-170</v>
      </c>
      <c r="L39" s="112">
        <v>0.7575</v>
      </c>
      <c r="M39" s="26">
        <v>0.1633423180592992</v>
      </c>
      <c r="N39" s="24">
        <v>1552</v>
      </c>
      <c r="O39" s="78">
        <v>-264</v>
      </c>
      <c r="P39" s="100">
        <v>12.766666666666666</v>
      </c>
      <c r="Q39" s="65">
        <v>290.82875264270615</v>
      </c>
      <c r="R39" s="22">
        <v>1547.726872246696</v>
      </c>
      <c r="S39" s="27">
        <v>197.59313069016153</v>
      </c>
      <c r="T39" s="27">
        <v>488.42188333286765</v>
      </c>
      <c r="U39" s="93">
        <v>1.2210547083321692</v>
      </c>
    </row>
    <row r="40" spans="1:21" s="2" customFormat="1" ht="15" customHeight="1">
      <c r="A40" s="43">
        <v>3</v>
      </c>
      <c r="B40" s="60" t="s">
        <v>116</v>
      </c>
      <c r="C40" s="22">
        <v>324</v>
      </c>
      <c r="D40" s="71">
        <v>0.9529411764705882</v>
      </c>
      <c r="E40" s="83">
        <v>340</v>
      </c>
      <c r="F40" s="22">
        <v>0</v>
      </c>
      <c r="G40" s="22">
        <v>1536</v>
      </c>
      <c r="H40" s="22">
        <v>610</v>
      </c>
      <c r="I40" s="25">
        <v>4.517647058823529</v>
      </c>
      <c r="J40" s="44">
        <v>363</v>
      </c>
      <c r="K40" s="23">
        <v>106</v>
      </c>
      <c r="L40" s="112">
        <v>1.0676470588235294</v>
      </c>
      <c r="M40" s="26">
        <v>0.236328125</v>
      </c>
      <c r="N40" s="24">
        <v>1173</v>
      </c>
      <c r="O40" s="78">
        <v>504</v>
      </c>
      <c r="P40" s="100">
        <v>8.966666666666667</v>
      </c>
      <c r="Q40" s="65">
        <v>357.328125</v>
      </c>
      <c r="R40" s="22">
        <v>1165.986547085202</v>
      </c>
      <c r="S40" s="27">
        <v>104.55012705530643</v>
      </c>
      <c r="T40" s="27">
        <v>461.87825205530646</v>
      </c>
      <c r="U40" s="93">
        <v>1.3584654472214897</v>
      </c>
    </row>
    <row r="41" spans="1:21" s="2" customFormat="1" ht="15" customHeight="1">
      <c r="A41" s="43">
        <v>3</v>
      </c>
      <c r="B41" s="60" t="s">
        <v>65</v>
      </c>
      <c r="C41" s="22">
        <v>567</v>
      </c>
      <c r="D41" s="71">
        <v>1.4175</v>
      </c>
      <c r="E41" s="83">
        <v>400</v>
      </c>
      <c r="F41" s="22">
        <v>0</v>
      </c>
      <c r="G41" s="22">
        <v>1211</v>
      </c>
      <c r="H41" s="22">
        <v>-191</v>
      </c>
      <c r="I41" s="25">
        <v>3.0275</v>
      </c>
      <c r="J41" s="44">
        <v>362</v>
      </c>
      <c r="K41" s="23">
        <v>-94</v>
      </c>
      <c r="L41" s="112">
        <v>0.905</v>
      </c>
      <c r="M41" s="26">
        <v>0.2989265070189926</v>
      </c>
      <c r="N41" s="24">
        <v>849</v>
      </c>
      <c r="O41" s="78">
        <v>-97</v>
      </c>
      <c r="P41" s="100">
        <v>12.700000000000001</v>
      </c>
      <c r="Q41" s="65">
        <v>351.6798245614035</v>
      </c>
      <c r="R41" s="22">
        <v>847.2050739957716</v>
      </c>
      <c r="S41" s="27">
        <v>107.59504439746301</v>
      </c>
      <c r="T41" s="27">
        <v>459.27486895886653</v>
      </c>
      <c r="U41" s="93">
        <v>1.1481871723971664</v>
      </c>
    </row>
    <row r="42" spans="1:21" s="2" customFormat="1" ht="15" customHeight="1">
      <c r="A42" s="43">
        <v>3</v>
      </c>
      <c r="B42" s="60" t="s">
        <v>30</v>
      </c>
      <c r="C42" s="22">
        <v>607</v>
      </c>
      <c r="D42" s="71">
        <v>1.124074074074074</v>
      </c>
      <c r="E42" s="83">
        <v>540</v>
      </c>
      <c r="F42" s="22">
        <v>0</v>
      </c>
      <c r="G42" s="22">
        <v>1979</v>
      </c>
      <c r="H42" s="22">
        <v>206</v>
      </c>
      <c r="I42" s="25">
        <v>3.664814814814815</v>
      </c>
      <c r="J42" s="44">
        <v>374</v>
      </c>
      <c r="K42" s="23">
        <v>5</v>
      </c>
      <c r="L42" s="112">
        <v>0.6925925925925925</v>
      </c>
      <c r="M42" s="26">
        <v>0.1889843355229914</v>
      </c>
      <c r="N42" s="24">
        <v>1605</v>
      </c>
      <c r="O42" s="78">
        <v>201</v>
      </c>
      <c r="P42" s="100">
        <v>13.699999999999998</v>
      </c>
      <c r="Q42" s="65">
        <v>371.9618528610354</v>
      </c>
      <c r="R42" s="22">
        <v>1599.284188034188</v>
      </c>
      <c r="S42" s="27">
        <v>219.10193376068372</v>
      </c>
      <c r="T42" s="27">
        <v>591.0637866217191</v>
      </c>
      <c r="U42" s="93">
        <v>1.0945625678179984</v>
      </c>
    </row>
    <row r="43" spans="1:21" s="2" customFormat="1" ht="15" customHeight="1">
      <c r="A43" s="43">
        <v>3</v>
      </c>
      <c r="B43" s="60" t="s">
        <v>111</v>
      </c>
      <c r="C43" s="22">
        <v>242</v>
      </c>
      <c r="D43" s="71">
        <v>0.968</v>
      </c>
      <c r="E43" s="83">
        <v>250</v>
      </c>
      <c r="F43" s="22">
        <v>0</v>
      </c>
      <c r="G43" s="22">
        <v>496</v>
      </c>
      <c r="H43" s="22">
        <v>-63</v>
      </c>
      <c r="I43" s="25">
        <v>1.984</v>
      </c>
      <c r="J43" s="44">
        <v>204</v>
      </c>
      <c r="K43" s="23">
        <v>-34</v>
      </c>
      <c r="L43" s="112">
        <v>0.816</v>
      </c>
      <c r="M43" s="26">
        <v>0.4112903225806452</v>
      </c>
      <c r="N43" s="24">
        <v>292</v>
      </c>
      <c r="O43" s="78">
        <v>-29</v>
      </c>
      <c r="P43" s="100">
        <v>9.299999999999999</v>
      </c>
      <c r="Q43" s="65">
        <v>182.57142857142858</v>
      </c>
      <c r="R43" s="22">
        <v>290.18068535825546</v>
      </c>
      <c r="S43" s="27">
        <v>26.986803738317754</v>
      </c>
      <c r="T43" s="27">
        <v>209.55823230974633</v>
      </c>
      <c r="U43" s="93">
        <v>0.8382329292389853</v>
      </c>
    </row>
    <row r="44" spans="1:21" s="2" customFormat="1" ht="15" customHeight="1">
      <c r="A44" s="43">
        <v>3</v>
      </c>
      <c r="B44" s="60" t="s">
        <v>8</v>
      </c>
      <c r="C44" s="22">
        <v>227</v>
      </c>
      <c r="D44" s="71">
        <v>0.9826839826839827</v>
      </c>
      <c r="E44" s="83">
        <v>217</v>
      </c>
      <c r="F44" s="22">
        <v>-14</v>
      </c>
      <c r="G44" s="22">
        <v>800</v>
      </c>
      <c r="H44" s="22">
        <v>4</v>
      </c>
      <c r="I44" s="25">
        <v>3.686635944700461</v>
      </c>
      <c r="J44" s="44">
        <v>72</v>
      </c>
      <c r="K44" s="23">
        <v>-53</v>
      </c>
      <c r="L44" s="112">
        <v>0.3317972350230415</v>
      </c>
      <c r="M44" s="26">
        <v>0.09</v>
      </c>
      <c r="N44" s="24">
        <v>728</v>
      </c>
      <c r="O44" s="78">
        <v>57</v>
      </c>
      <c r="P44" s="100">
        <v>16.333333333333332</v>
      </c>
      <c r="Q44" s="65">
        <v>68.544</v>
      </c>
      <c r="R44" s="22">
        <v>725.8301043219076</v>
      </c>
      <c r="S44" s="27">
        <v>118.55225037257824</v>
      </c>
      <c r="T44" s="27">
        <v>187.09625037257825</v>
      </c>
      <c r="U44" s="93">
        <v>0.8621947021777799</v>
      </c>
    </row>
    <row r="45" spans="1:21" s="2" customFormat="1" ht="15" customHeight="1">
      <c r="A45" s="43">
        <v>3</v>
      </c>
      <c r="B45" s="60" t="s">
        <v>66</v>
      </c>
      <c r="C45" s="22">
        <v>643</v>
      </c>
      <c r="D45" s="71">
        <v>1.0879864636209813</v>
      </c>
      <c r="E45" s="83">
        <v>555</v>
      </c>
      <c r="F45" s="22">
        <v>-36</v>
      </c>
      <c r="G45" s="22">
        <v>2537</v>
      </c>
      <c r="H45" s="22">
        <v>321</v>
      </c>
      <c r="I45" s="25">
        <v>4.571171171171171</v>
      </c>
      <c r="J45" s="44">
        <v>431</v>
      </c>
      <c r="K45" s="23">
        <v>-51</v>
      </c>
      <c r="L45" s="112">
        <v>0.7765765765765765</v>
      </c>
      <c r="M45" s="26">
        <v>0.16988569176192353</v>
      </c>
      <c r="N45" s="24">
        <v>2106</v>
      </c>
      <c r="O45" s="78">
        <v>372</v>
      </c>
      <c r="P45" s="100">
        <v>9.733333333333333</v>
      </c>
      <c r="Q45" s="65">
        <v>424.31042128603104</v>
      </c>
      <c r="R45" s="22">
        <v>2093.784222737819</v>
      </c>
      <c r="S45" s="27">
        <v>203.79499767981437</v>
      </c>
      <c r="T45" s="27">
        <v>628.1054189658454</v>
      </c>
      <c r="U45" s="93">
        <v>1.1317214756141358</v>
      </c>
    </row>
    <row r="46" spans="1:21" s="2" customFormat="1" ht="15" customHeight="1">
      <c r="A46" s="43">
        <v>3</v>
      </c>
      <c r="B46" s="60" t="s">
        <v>67</v>
      </c>
      <c r="C46" s="22">
        <v>462</v>
      </c>
      <c r="D46" s="71">
        <v>1.4215384615384616</v>
      </c>
      <c r="E46" s="83">
        <v>325</v>
      </c>
      <c r="F46" s="22">
        <v>0</v>
      </c>
      <c r="G46" s="22">
        <v>1375</v>
      </c>
      <c r="H46" s="22">
        <v>20</v>
      </c>
      <c r="I46" s="25">
        <v>4.230769230769231</v>
      </c>
      <c r="J46" s="44">
        <v>313</v>
      </c>
      <c r="K46" s="23">
        <v>-13</v>
      </c>
      <c r="L46" s="112">
        <v>0.963076923076923</v>
      </c>
      <c r="M46" s="26">
        <v>0.22763636363636364</v>
      </c>
      <c r="N46" s="24">
        <v>1062</v>
      </c>
      <c r="O46" s="78">
        <v>33</v>
      </c>
      <c r="P46" s="100">
        <v>10.966666666666667</v>
      </c>
      <c r="Q46" s="65">
        <v>307.2215384615385</v>
      </c>
      <c r="R46" s="22">
        <v>1037.2303206997085</v>
      </c>
      <c r="S46" s="27">
        <v>113.74959183673471</v>
      </c>
      <c r="T46" s="27">
        <v>420.97113029827324</v>
      </c>
      <c r="U46" s="93">
        <v>1.2952957855331484</v>
      </c>
    </row>
    <row r="47" spans="1:21" s="2" customFormat="1" ht="15" customHeight="1">
      <c r="A47" s="43">
        <v>3</v>
      </c>
      <c r="B47" s="60" t="s">
        <v>68</v>
      </c>
      <c r="C47" s="22">
        <v>529</v>
      </c>
      <c r="D47" s="71">
        <v>1.653125</v>
      </c>
      <c r="E47" s="83">
        <v>320</v>
      </c>
      <c r="F47" s="22">
        <v>0</v>
      </c>
      <c r="G47" s="22">
        <v>1833</v>
      </c>
      <c r="H47" s="22">
        <v>46</v>
      </c>
      <c r="I47" s="25">
        <v>5.728125</v>
      </c>
      <c r="J47" s="44">
        <v>378</v>
      </c>
      <c r="K47" s="23">
        <v>14</v>
      </c>
      <c r="L47" s="112">
        <v>1.18125</v>
      </c>
      <c r="M47" s="26">
        <v>0.20621931260229132</v>
      </c>
      <c r="N47" s="24">
        <v>1455</v>
      </c>
      <c r="O47" s="78">
        <v>32</v>
      </c>
      <c r="P47" s="100">
        <v>8.766666666666666</v>
      </c>
      <c r="Q47" s="65">
        <v>374.8846153846154</v>
      </c>
      <c r="R47" s="22">
        <v>1451.9325368938862</v>
      </c>
      <c r="S47" s="27">
        <v>127.28608573436401</v>
      </c>
      <c r="T47" s="27">
        <v>502.1707011189794</v>
      </c>
      <c r="U47" s="93">
        <v>1.5692834409968106</v>
      </c>
    </row>
    <row r="48" spans="1:21" s="2" customFormat="1" ht="15" customHeight="1">
      <c r="A48" s="43">
        <v>3</v>
      </c>
      <c r="B48" s="60" t="s">
        <v>31</v>
      </c>
      <c r="C48" s="22">
        <v>230</v>
      </c>
      <c r="D48" s="71">
        <v>0.92</v>
      </c>
      <c r="E48" s="83">
        <v>259</v>
      </c>
      <c r="F48" s="22">
        <v>9</v>
      </c>
      <c r="G48" s="22">
        <v>835</v>
      </c>
      <c r="H48" s="22">
        <v>-156</v>
      </c>
      <c r="I48" s="25">
        <v>3.223938223938224</v>
      </c>
      <c r="J48" s="44">
        <v>87</v>
      </c>
      <c r="K48" s="23">
        <v>-74</v>
      </c>
      <c r="L48" s="112">
        <v>0.3359073359073359</v>
      </c>
      <c r="M48" s="26">
        <v>0.10419161676646707</v>
      </c>
      <c r="N48" s="24">
        <v>748</v>
      </c>
      <c r="O48" s="78">
        <v>-82</v>
      </c>
      <c r="P48" s="100">
        <v>12.200000000000001</v>
      </c>
      <c r="Q48" s="65">
        <v>79.43478260869564</v>
      </c>
      <c r="R48" s="22">
        <v>743.4939759036145</v>
      </c>
      <c r="S48" s="27">
        <v>90.70626506024097</v>
      </c>
      <c r="T48" s="27">
        <v>170.1410476689366</v>
      </c>
      <c r="U48" s="93">
        <v>0.6569152419650062</v>
      </c>
    </row>
    <row r="49" spans="1:21" s="2" customFormat="1" ht="15" customHeight="1">
      <c r="A49" s="43">
        <v>3</v>
      </c>
      <c r="B49" s="60" t="s">
        <v>69</v>
      </c>
      <c r="C49" s="22">
        <v>263</v>
      </c>
      <c r="D49" s="71">
        <v>1.1191489361702127</v>
      </c>
      <c r="E49" s="83">
        <v>228</v>
      </c>
      <c r="F49" s="22">
        <v>-7</v>
      </c>
      <c r="G49" s="22">
        <v>1086</v>
      </c>
      <c r="H49" s="22">
        <v>82</v>
      </c>
      <c r="I49" s="25">
        <v>4.7631578947368425</v>
      </c>
      <c r="J49" s="44">
        <v>218</v>
      </c>
      <c r="K49" s="23">
        <v>-12</v>
      </c>
      <c r="L49" s="112">
        <v>0.956140350877193</v>
      </c>
      <c r="M49" s="26">
        <v>0.2007366482504604</v>
      </c>
      <c r="N49" s="24">
        <v>868</v>
      </c>
      <c r="O49" s="78">
        <v>94</v>
      </c>
      <c r="P49" s="100">
        <v>5.866666666666667</v>
      </c>
      <c r="Q49" s="65">
        <v>215.90384615384616</v>
      </c>
      <c r="R49" s="22">
        <v>847.7616580310881</v>
      </c>
      <c r="S49" s="27">
        <v>49.735350604490506</v>
      </c>
      <c r="T49" s="27">
        <v>265.63919675833665</v>
      </c>
      <c r="U49" s="93">
        <v>1.1650841963084941</v>
      </c>
    </row>
    <row r="50" spans="1:21" s="2" customFormat="1" ht="15" customHeight="1">
      <c r="A50" s="43">
        <v>3</v>
      </c>
      <c r="B50" s="60" t="s">
        <v>70</v>
      </c>
      <c r="C50" s="22">
        <v>254</v>
      </c>
      <c r="D50" s="71">
        <v>0.79375</v>
      </c>
      <c r="E50" s="83">
        <v>320</v>
      </c>
      <c r="F50" s="22">
        <v>0</v>
      </c>
      <c r="G50" s="22">
        <v>943</v>
      </c>
      <c r="H50" s="22">
        <v>208</v>
      </c>
      <c r="I50" s="25">
        <v>2.946875</v>
      </c>
      <c r="J50" s="44">
        <v>235</v>
      </c>
      <c r="K50" s="23">
        <v>44</v>
      </c>
      <c r="L50" s="112">
        <v>0.734375</v>
      </c>
      <c r="M50" s="26">
        <v>0.2492046659597031</v>
      </c>
      <c r="N50" s="24">
        <v>708</v>
      </c>
      <c r="O50" s="78">
        <v>164</v>
      </c>
      <c r="P50" s="100">
        <v>13.766666666666666</v>
      </c>
      <c r="Q50" s="65">
        <v>230.0785340314136</v>
      </c>
      <c r="R50" s="22">
        <v>701.4806629834254</v>
      </c>
      <c r="S50" s="27">
        <v>96.57050460405156</v>
      </c>
      <c r="T50" s="27">
        <v>326.64903863546516</v>
      </c>
      <c r="U50" s="93">
        <v>1.0207782457358285</v>
      </c>
    </row>
    <row r="51" spans="1:21" s="2" customFormat="1" ht="15" customHeight="1">
      <c r="A51" s="43">
        <v>3</v>
      </c>
      <c r="B51" s="60" t="s">
        <v>32</v>
      </c>
      <c r="C51" s="22">
        <v>529</v>
      </c>
      <c r="D51" s="71">
        <v>1.1327623126338329</v>
      </c>
      <c r="E51" s="83">
        <v>452</v>
      </c>
      <c r="F51" s="22">
        <v>-15</v>
      </c>
      <c r="G51" s="22">
        <v>657</v>
      </c>
      <c r="H51" s="22">
        <v>-244</v>
      </c>
      <c r="I51" s="25">
        <v>1.4535398230088497</v>
      </c>
      <c r="J51" s="44">
        <v>319</v>
      </c>
      <c r="K51" s="23">
        <v>-70</v>
      </c>
      <c r="L51" s="112">
        <v>0.7057522123893806</v>
      </c>
      <c r="M51" s="26">
        <v>0.4855403348554033</v>
      </c>
      <c r="N51" s="24">
        <v>338</v>
      </c>
      <c r="O51" s="78">
        <v>-174</v>
      </c>
      <c r="P51" s="100">
        <v>22.96666666666667</v>
      </c>
      <c r="Q51" s="65">
        <v>316.55867346938777</v>
      </c>
      <c r="R51" s="22">
        <v>332.729044834308</v>
      </c>
      <c r="S51" s="27">
        <v>76.41677063027942</v>
      </c>
      <c r="T51" s="27">
        <v>392.9754440996672</v>
      </c>
      <c r="U51" s="93">
        <v>0.8694146993355468</v>
      </c>
    </row>
    <row r="52" spans="1:21" s="2" customFormat="1" ht="15" customHeight="1">
      <c r="A52" s="43">
        <v>3</v>
      </c>
      <c r="B52" s="60" t="s">
        <v>55</v>
      </c>
      <c r="C52" s="22">
        <v>357</v>
      </c>
      <c r="D52" s="71">
        <v>0.9916666666666667</v>
      </c>
      <c r="E52" s="83">
        <v>360</v>
      </c>
      <c r="F52" s="22">
        <v>0</v>
      </c>
      <c r="G52" s="22">
        <v>1157</v>
      </c>
      <c r="H52" s="22">
        <v>-154</v>
      </c>
      <c r="I52" s="25">
        <v>3.213888888888889</v>
      </c>
      <c r="J52" s="44">
        <v>191</v>
      </c>
      <c r="K52" s="23">
        <v>-18</v>
      </c>
      <c r="L52" s="112">
        <v>0.5305555555555556</v>
      </c>
      <c r="M52" s="26">
        <v>0.16508210890233363</v>
      </c>
      <c r="N52" s="24">
        <v>966</v>
      </c>
      <c r="O52" s="78">
        <v>-136</v>
      </c>
      <c r="P52" s="100">
        <v>12.6</v>
      </c>
      <c r="Q52" s="65">
        <v>179.1196172248804</v>
      </c>
      <c r="R52" s="22">
        <v>960.7356948228883</v>
      </c>
      <c r="S52" s="27">
        <v>121.0526975476839</v>
      </c>
      <c r="T52" s="27">
        <v>300.1723147725643</v>
      </c>
      <c r="U52" s="93">
        <v>0.8338119854793452</v>
      </c>
    </row>
    <row r="53" spans="1:21" s="2" customFormat="1" ht="15" customHeight="1">
      <c r="A53" s="43">
        <v>3</v>
      </c>
      <c r="B53" s="60" t="s">
        <v>2</v>
      </c>
      <c r="C53" s="22">
        <v>86</v>
      </c>
      <c r="D53" s="71">
        <v>1.048780487804878</v>
      </c>
      <c r="E53" s="83">
        <v>86</v>
      </c>
      <c r="F53" s="22">
        <v>4</v>
      </c>
      <c r="G53" s="22">
        <v>143</v>
      </c>
      <c r="H53" s="22">
        <v>8</v>
      </c>
      <c r="I53" s="25">
        <v>1.6627906976744187</v>
      </c>
      <c r="J53" s="44">
        <v>40</v>
      </c>
      <c r="K53" s="23">
        <v>-2</v>
      </c>
      <c r="L53" s="112">
        <v>0.46511627906976744</v>
      </c>
      <c r="M53" s="26">
        <v>0.27972027972027974</v>
      </c>
      <c r="N53" s="24">
        <v>103</v>
      </c>
      <c r="O53" s="78">
        <v>10</v>
      </c>
      <c r="P53" s="100">
        <v>27.03333333333333</v>
      </c>
      <c r="Q53" s="65">
        <v>38.139534883720934</v>
      </c>
      <c r="R53" s="22">
        <v>101.88043478260869</v>
      </c>
      <c r="S53" s="27">
        <v>27.541677536231884</v>
      </c>
      <c r="T53" s="27">
        <v>65.68121241995281</v>
      </c>
      <c r="U53" s="93">
        <v>0.7637350281389862</v>
      </c>
    </row>
    <row r="54" spans="1:21" s="2" customFormat="1" ht="15" customHeight="1">
      <c r="A54" s="43">
        <v>3</v>
      </c>
      <c r="B54" s="60" t="s">
        <v>33</v>
      </c>
      <c r="C54" s="22">
        <v>468</v>
      </c>
      <c r="D54" s="71">
        <v>1.2892561983471074</v>
      </c>
      <c r="E54" s="83">
        <v>355</v>
      </c>
      <c r="F54" s="22">
        <v>-8</v>
      </c>
      <c r="G54" s="22">
        <v>1670</v>
      </c>
      <c r="H54" s="22">
        <v>-275</v>
      </c>
      <c r="I54" s="25">
        <v>4.704225352112676</v>
      </c>
      <c r="J54" s="44">
        <v>88</v>
      </c>
      <c r="K54" s="23">
        <v>-102</v>
      </c>
      <c r="L54" s="112">
        <v>0.24788732394366197</v>
      </c>
      <c r="M54" s="26">
        <v>0.05269461077844311</v>
      </c>
      <c r="N54" s="24">
        <v>1582</v>
      </c>
      <c r="O54" s="78">
        <v>-173</v>
      </c>
      <c r="P54" s="100">
        <v>17.733333333333334</v>
      </c>
      <c r="Q54" s="65">
        <v>82.53107344632768</v>
      </c>
      <c r="R54" s="22">
        <v>1573.052036199095</v>
      </c>
      <c r="S54" s="27">
        <v>278.95456108597284</v>
      </c>
      <c r="T54" s="27">
        <v>361.48563453230054</v>
      </c>
      <c r="U54" s="93">
        <v>1.0182693930487339</v>
      </c>
    </row>
    <row r="55" spans="1:21" s="2" customFormat="1" ht="15" customHeight="1">
      <c r="A55" s="43">
        <v>3</v>
      </c>
      <c r="B55" s="60" t="s">
        <v>34</v>
      </c>
      <c r="C55" s="22">
        <v>146</v>
      </c>
      <c r="D55" s="71">
        <v>0.9798657718120806</v>
      </c>
      <c r="E55" s="83">
        <v>145</v>
      </c>
      <c r="F55" s="22">
        <v>-4</v>
      </c>
      <c r="G55" s="22">
        <v>268</v>
      </c>
      <c r="H55" s="22">
        <v>-23</v>
      </c>
      <c r="I55" s="25">
        <v>1.8482758620689654</v>
      </c>
      <c r="J55" s="44">
        <v>236</v>
      </c>
      <c r="K55" s="23">
        <v>-30</v>
      </c>
      <c r="L55" s="112">
        <v>1.6275862068965516</v>
      </c>
      <c r="M55" s="26">
        <v>0.8805970149253731</v>
      </c>
      <c r="N55" s="24">
        <v>32</v>
      </c>
      <c r="O55" s="78">
        <v>7</v>
      </c>
      <c r="P55" s="100">
        <v>81.89999999999999</v>
      </c>
      <c r="Q55" s="65">
        <v>95.91812865497076</v>
      </c>
      <c r="R55" s="22">
        <v>8.96</v>
      </c>
      <c r="S55" s="27">
        <v>7.33824</v>
      </c>
      <c r="T55" s="27">
        <v>103.25636865497076</v>
      </c>
      <c r="U55" s="93">
        <v>0.7121128872756604</v>
      </c>
    </row>
    <row r="56" spans="1:21" s="2" customFormat="1" ht="15" customHeight="1">
      <c r="A56" s="43">
        <v>3</v>
      </c>
      <c r="B56" s="60" t="s">
        <v>97</v>
      </c>
      <c r="C56" s="22">
        <v>38</v>
      </c>
      <c r="D56" s="71">
        <v>1.2666666666666666</v>
      </c>
      <c r="E56" s="83">
        <v>40</v>
      </c>
      <c r="F56" s="22">
        <v>10</v>
      </c>
      <c r="G56" s="22">
        <v>56</v>
      </c>
      <c r="H56" s="22">
        <v>-18</v>
      </c>
      <c r="I56" s="25">
        <v>1.4</v>
      </c>
      <c r="J56" s="44">
        <v>35</v>
      </c>
      <c r="K56" s="23">
        <v>-13</v>
      </c>
      <c r="L56" s="112">
        <v>0.875</v>
      </c>
      <c r="M56" s="26">
        <v>0.625</v>
      </c>
      <c r="N56" s="24">
        <v>21</v>
      </c>
      <c r="O56" s="78">
        <v>-5</v>
      </c>
      <c r="P56" s="100">
        <v>26.099999999999998</v>
      </c>
      <c r="Q56" s="65">
        <v>23.333333333333332</v>
      </c>
      <c r="R56" s="22">
        <v>20.192307692307693</v>
      </c>
      <c r="S56" s="27">
        <v>5.270192307692307</v>
      </c>
      <c r="T56" s="27">
        <v>28.60352564102564</v>
      </c>
      <c r="U56" s="93">
        <v>0.715088141025641</v>
      </c>
    </row>
    <row r="57" spans="1:21" s="2" customFormat="1" ht="15" customHeight="1">
      <c r="A57" s="43">
        <v>3</v>
      </c>
      <c r="B57" s="60" t="s">
        <v>71</v>
      </c>
      <c r="C57" s="22">
        <v>164</v>
      </c>
      <c r="D57" s="71">
        <v>1.0314465408805031</v>
      </c>
      <c r="E57" s="83">
        <v>150</v>
      </c>
      <c r="F57" s="22">
        <v>-9</v>
      </c>
      <c r="G57" s="22">
        <v>201</v>
      </c>
      <c r="H57" s="22">
        <v>-60</v>
      </c>
      <c r="I57" s="25">
        <v>1.34</v>
      </c>
      <c r="J57" s="44">
        <v>171</v>
      </c>
      <c r="K57" s="23">
        <v>-36</v>
      </c>
      <c r="L57" s="112">
        <v>1.14</v>
      </c>
      <c r="M57" s="26">
        <v>0.8507462686567164</v>
      </c>
      <c r="N57" s="24">
        <v>30</v>
      </c>
      <c r="O57" s="78">
        <v>-24</v>
      </c>
      <c r="P57" s="100">
        <v>15.199999999999998</v>
      </c>
      <c r="Q57" s="65">
        <v>129.69565217391306</v>
      </c>
      <c r="R57" s="22">
        <v>28.333333333333332</v>
      </c>
      <c r="S57" s="27">
        <v>4.306666666666666</v>
      </c>
      <c r="T57" s="27">
        <v>134.00231884057973</v>
      </c>
      <c r="U57" s="93">
        <v>0.8933487922705315</v>
      </c>
    </row>
    <row r="58" spans="1:21" s="2" customFormat="1" ht="15" customHeight="1">
      <c r="A58" s="43">
        <v>3</v>
      </c>
      <c r="B58" s="60" t="s">
        <v>91</v>
      </c>
      <c r="C58" s="22">
        <v>276</v>
      </c>
      <c r="D58" s="71">
        <v>1.1311475409836065</v>
      </c>
      <c r="E58" s="77">
        <v>240</v>
      </c>
      <c r="F58" s="22">
        <v>-4</v>
      </c>
      <c r="G58" s="22">
        <v>500</v>
      </c>
      <c r="H58" s="22">
        <v>36</v>
      </c>
      <c r="I58" s="25">
        <v>2.0833333333333335</v>
      </c>
      <c r="J58" s="23">
        <v>338</v>
      </c>
      <c r="K58" s="23">
        <v>55</v>
      </c>
      <c r="L58" s="112">
        <v>1.4083333333333334</v>
      </c>
      <c r="M58" s="26">
        <v>0.676</v>
      </c>
      <c r="N58" s="24">
        <v>162</v>
      </c>
      <c r="O58" s="78">
        <v>-19</v>
      </c>
      <c r="P58" s="100">
        <v>15.633333333333333</v>
      </c>
      <c r="Q58" s="65">
        <v>298.7253521126761</v>
      </c>
      <c r="R58" s="22">
        <v>159.31491712707182</v>
      </c>
      <c r="S58" s="27">
        <v>24.906232044198894</v>
      </c>
      <c r="T58" s="27">
        <v>323.63158415687496</v>
      </c>
      <c r="U58" s="93">
        <v>1.348464933986979</v>
      </c>
    </row>
    <row r="59" spans="1:21" s="2" customFormat="1" ht="15" customHeight="1">
      <c r="A59" s="43">
        <v>3</v>
      </c>
      <c r="B59" s="60" t="s">
        <v>72</v>
      </c>
      <c r="C59" s="22">
        <v>377</v>
      </c>
      <c r="D59" s="71">
        <v>1.3962962962962964</v>
      </c>
      <c r="E59" s="83">
        <v>270</v>
      </c>
      <c r="F59" s="22">
        <v>0</v>
      </c>
      <c r="G59" s="22">
        <v>1720</v>
      </c>
      <c r="H59" s="22">
        <v>113</v>
      </c>
      <c r="I59" s="25">
        <v>6.37037037037037</v>
      </c>
      <c r="J59" s="44">
        <v>302</v>
      </c>
      <c r="K59" s="23">
        <v>5</v>
      </c>
      <c r="L59" s="112">
        <v>1.1185185185185185</v>
      </c>
      <c r="M59" s="26">
        <v>0.1755813953488372</v>
      </c>
      <c r="N59" s="24">
        <v>1418</v>
      </c>
      <c r="O59" s="78">
        <v>108</v>
      </c>
      <c r="P59" s="100">
        <v>6.366666666666667</v>
      </c>
      <c r="Q59" s="65">
        <v>294.8821548821549</v>
      </c>
      <c r="R59" s="22">
        <v>1368.1695951107715</v>
      </c>
      <c r="S59" s="27">
        <v>87.1067975553858</v>
      </c>
      <c r="T59" s="27">
        <v>381.9889524375407</v>
      </c>
      <c r="U59" s="93">
        <v>1.4147738979168174</v>
      </c>
    </row>
    <row r="60" spans="1:21" s="2" customFormat="1" ht="15" customHeight="1">
      <c r="A60" s="43">
        <v>3</v>
      </c>
      <c r="B60" s="111" t="s">
        <v>103</v>
      </c>
      <c r="C60" s="22">
        <v>298</v>
      </c>
      <c r="D60" s="71">
        <v>1.0642857142857143</v>
      </c>
      <c r="E60" s="83">
        <v>320</v>
      </c>
      <c r="F60" s="22">
        <v>40</v>
      </c>
      <c r="G60" s="22">
        <v>636</v>
      </c>
      <c r="H60" s="22">
        <v>-25</v>
      </c>
      <c r="I60" s="25">
        <v>1.9875</v>
      </c>
      <c r="J60" s="44">
        <v>240</v>
      </c>
      <c r="K60" s="23">
        <v>-8</v>
      </c>
      <c r="L60" s="112">
        <v>0.75</v>
      </c>
      <c r="M60" s="26">
        <v>0.37735849056603776</v>
      </c>
      <c r="N60" s="24">
        <v>396</v>
      </c>
      <c r="O60" s="78">
        <v>-17</v>
      </c>
      <c r="P60" s="100">
        <v>9.5</v>
      </c>
      <c r="Q60" s="65">
        <v>238.06451612903226</v>
      </c>
      <c r="R60" s="22">
        <v>388.32929782082323</v>
      </c>
      <c r="S60" s="27">
        <v>36.89128329297821</v>
      </c>
      <c r="T60" s="27">
        <v>274.95579942201044</v>
      </c>
      <c r="U60" s="93">
        <v>0.8592368731937826</v>
      </c>
    </row>
    <row r="61" spans="1:21" s="2" customFormat="1" ht="15" customHeight="1">
      <c r="A61" s="43">
        <v>3</v>
      </c>
      <c r="B61" s="60" t="s">
        <v>98</v>
      </c>
      <c r="C61" s="22">
        <v>15</v>
      </c>
      <c r="D61" s="71">
        <v>0.5</v>
      </c>
      <c r="E61" s="83">
        <v>45</v>
      </c>
      <c r="F61" s="22">
        <v>15</v>
      </c>
      <c r="G61" s="22">
        <v>22</v>
      </c>
      <c r="H61" s="22">
        <v>4</v>
      </c>
      <c r="I61" s="25">
        <v>0.4888888888888889</v>
      </c>
      <c r="J61" s="44">
        <v>0</v>
      </c>
      <c r="K61" s="23">
        <v>0</v>
      </c>
      <c r="L61" s="112">
        <v>0</v>
      </c>
      <c r="M61" s="26">
        <v>0</v>
      </c>
      <c r="N61" s="24">
        <v>22</v>
      </c>
      <c r="O61" s="78">
        <v>4</v>
      </c>
      <c r="P61" s="100">
        <v>71.86666666666666</v>
      </c>
      <c r="Q61" s="336" t="s">
        <v>99</v>
      </c>
      <c r="R61" s="337"/>
      <c r="S61" s="337"/>
      <c r="T61" s="337"/>
      <c r="U61" s="338"/>
    </row>
    <row r="62" spans="1:21" s="2" customFormat="1" ht="15" customHeight="1">
      <c r="A62" s="43">
        <v>3</v>
      </c>
      <c r="B62" s="60" t="s">
        <v>93</v>
      </c>
      <c r="C62" s="22">
        <v>170</v>
      </c>
      <c r="D62" s="71">
        <v>0.7083333333333334</v>
      </c>
      <c r="E62" s="77">
        <v>240</v>
      </c>
      <c r="F62" s="22">
        <v>0</v>
      </c>
      <c r="G62" s="22">
        <v>830</v>
      </c>
      <c r="H62" s="22">
        <v>-57</v>
      </c>
      <c r="I62" s="25">
        <v>3.4583333333333335</v>
      </c>
      <c r="J62" s="23">
        <v>111</v>
      </c>
      <c r="K62" s="23">
        <v>-20</v>
      </c>
      <c r="L62" s="112">
        <v>0.4625</v>
      </c>
      <c r="M62" s="26">
        <v>0.13373493975903614</v>
      </c>
      <c r="N62" s="24">
        <v>719</v>
      </c>
      <c r="O62" s="78">
        <v>-37</v>
      </c>
      <c r="P62" s="100">
        <v>4.3999999999999995</v>
      </c>
      <c r="Q62" s="65">
        <v>110.1526717557252</v>
      </c>
      <c r="R62" s="22">
        <v>629.3633952254642</v>
      </c>
      <c r="S62" s="27">
        <v>27.69198938992042</v>
      </c>
      <c r="T62" s="27">
        <v>137.8446611456456</v>
      </c>
      <c r="U62" s="93">
        <v>0.5743527547735233</v>
      </c>
    </row>
    <row r="63" spans="1:21" s="2" customFormat="1" ht="15" customHeight="1">
      <c r="A63" s="43">
        <v>3</v>
      </c>
      <c r="B63" s="60" t="s">
        <v>73</v>
      </c>
      <c r="C63" s="22">
        <v>783</v>
      </c>
      <c r="D63" s="71">
        <v>1.1233859397417503</v>
      </c>
      <c r="E63" s="83">
        <v>640</v>
      </c>
      <c r="F63" s="22">
        <v>-57</v>
      </c>
      <c r="G63" s="22">
        <v>2858</v>
      </c>
      <c r="H63" s="22">
        <v>-368</v>
      </c>
      <c r="I63" s="25">
        <v>4.465625</v>
      </c>
      <c r="J63" s="44">
        <v>578</v>
      </c>
      <c r="K63" s="23">
        <v>-111</v>
      </c>
      <c r="L63" s="112">
        <v>0.903125</v>
      </c>
      <c r="M63" s="26">
        <v>0.20223932820153953</v>
      </c>
      <c r="N63" s="24">
        <v>2280</v>
      </c>
      <c r="O63" s="78">
        <v>-257</v>
      </c>
      <c r="P63" s="100">
        <v>10.566666666666668</v>
      </c>
      <c r="Q63" s="65">
        <v>443.7764876632801</v>
      </c>
      <c r="R63" s="22">
        <v>2110.145841545132</v>
      </c>
      <c r="S63" s="27">
        <v>222.97207725660232</v>
      </c>
      <c r="T63" s="27">
        <v>666.7485649198824</v>
      </c>
      <c r="U63" s="93">
        <v>1.0417946326873162</v>
      </c>
    </row>
    <row r="64" spans="1:21" s="2" customFormat="1" ht="15" customHeight="1">
      <c r="A64" s="43">
        <v>3</v>
      </c>
      <c r="B64" s="60" t="s">
        <v>47</v>
      </c>
      <c r="C64" s="22">
        <v>23</v>
      </c>
      <c r="D64" s="71">
        <v>0.3898305084745763</v>
      </c>
      <c r="E64" s="83">
        <v>50</v>
      </c>
      <c r="F64" s="22">
        <v>-9</v>
      </c>
      <c r="G64" s="22">
        <v>33</v>
      </c>
      <c r="H64" s="22">
        <v>7</v>
      </c>
      <c r="I64" s="25">
        <v>0.66</v>
      </c>
      <c r="J64" s="44">
        <v>24</v>
      </c>
      <c r="K64" s="23">
        <v>6</v>
      </c>
      <c r="L64" s="112">
        <v>0.48</v>
      </c>
      <c r="M64" s="26">
        <v>0.7272727272727273</v>
      </c>
      <c r="N64" s="24">
        <v>9</v>
      </c>
      <c r="O64" s="78">
        <v>1</v>
      </c>
      <c r="P64" s="100">
        <v>8.333333333333334</v>
      </c>
      <c r="Q64" s="65">
        <v>24</v>
      </c>
      <c r="R64" s="22">
        <v>9</v>
      </c>
      <c r="S64" s="27">
        <v>0.75</v>
      </c>
      <c r="T64" s="27">
        <v>24.75</v>
      </c>
      <c r="U64" s="93">
        <v>0.495</v>
      </c>
    </row>
    <row r="65" spans="1:21" s="2" customFormat="1" ht="15" customHeight="1">
      <c r="A65" s="43">
        <v>3</v>
      </c>
      <c r="B65" s="60" t="s">
        <v>14</v>
      </c>
      <c r="C65" s="22">
        <v>142</v>
      </c>
      <c r="D65" s="71">
        <v>1.083969465648855</v>
      </c>
      <c r="E65" s="77">
        <v>148</v>
      </c>
      <c r="F65" s="22">
        <v>17</v>
      </c>
      <c r="G65" s="22">
        <v>323</v>
      </c>
      <c r="H65" s="22">
        <v>15</v>
      </c>
      <c r="I65" s="25">
        <v>2.1824324324324325</v>
      </c>
      <c r="J65" s="23">
        <v>138</v>
      </c>
      <c r="K65" s="23">
        <v>22</v>
      </c>
      <c r="L65" s="112">
        <v>0.9324324324324325</v>
      </c>
      <c r="M65" s="26">
        <v>0.42724458204334365</v>
      </c>
      <c r="N65" s="24">
        <v>185</v>
      </c>
      <c r="O65" s="78">
        <v>-7</v>
      </c>
      <c r="P65" s="100">
        <v>17.066666666666666</v>
      </c>
      <c r="Q65" s="65">
        <v>135.6</v>
      </c>
      <c r="R65" s="22">
        <v>178.2901554404145</v>
      </c>
      <c r="S65" s="27">
        <v>30.42818652849741</v>
      </c>
      <c r="T65" s="27">
        <v>166.0281865284974</v>
      </c>
      <c r="U65" s="93">
        <v>1.121812071138496</v>
      </c>
    </row>
    <row r="66" spans="1:21" s="2" customFormat="1" ht="15" customHeight="1">
      <c r="A66" s="43">
        <v>3</v>
      </c>
      <c r="B66" s="60" t="s">
        <v>37</v>
      </c>
      <c r="C66" s="22">
        <v>12</v>
      </c>
      <c r="D66" s="71">
        <v>0.5714285714285714</v>
      </c>
      <c r="E66" s="83">
        <v>20</v>
      </c>
      <c r="F66" s="22">
        <v>-1</v>
      </c>
      <c r="G66" s="22">
        <v>12</v>
      </c>
      <c r="H66" s="22">
        <v>0</v>
      </c>
      <c r="I66" s="25">
        <v>0.6</v>
      </c>
      <c r="J66" s="44">
        <v>8</v>
      </c>
      <c r="K66" s="23">
        <v>-2</v>
      </c>
      <c r="L66" s="112">
        <v>0.4</v>
      </c>
      <c r="M66" s="26">
        <v>0.6666666666666666</v>
      </c>
      <c r="N66" s="24">
        <v>4</v>
      </c>
      <c r="O66" s="78">
        <v>2</v>
      </c>
      <c r="P66" s="100">
        <v>11.1</v>
      </c>
      <c r="Q66" s="65">
        <v>8</v>
      </c>
      <c r="R66" s="22">
        <v>4</v>
      </c>
      <c r="S66" s="27">
        <v>0.444</v>
      </c>
      <c r="T66" s="27">
        <v>8.444</v>
      </c>
      <c r="U66" s="93">
        <v>0.4222</v>
      </c>
    </row>
    <row r="67" spans="1:21" s="2" customFormat="1" ht="15" customHeight="1">
      <c r="A67" s="43">
        <v>3</v>
      </c>
      <c r="B67" s="60" t="s">
        <v>35</v>
      </c>
      <c r="C67" s="22">
        <v>342</v>
      </c>
      <c r="D67" s="71">
        <v>1.0721003134796239</v>
      </c>
      <c r="E67" s="83">
        <v>326</v>
      </c>
      <c r="F67" s="22">
        <v>7</v>
      </c>
      <c r="G67" s="22">
        <v>1235</v>
      </c>
      <c r="H67" s="22">
        <v>42</v>
      </c>
      <c r="I67" s="25">
        <v>3.7883435582822087</v>
      </c>
      <c r="J67" s="44">
        <v>203</v>
      </c>
      <c r="K67" s="23">
        <v>-33</v>
      </c>
      <c r="L67" s="112">
        <v>0.6226993865030674</v>
      </c>
      <c r="M67" s="26">
        <v>0.16437246963562754</v>
      </c>
      <c r="N67" s="24">
        <v>1032</v>
      </c>
      <c r="O67" s="78">
        <v>75</v>
      </c>
      <c r="P67" s="100">
        <v>11.266666666666666</v>
      </c>
      <c r="Q67" s="65">
        <v>197.83898305084745</v>
      </c>
      <c r="R67" s="22">
        <v>1022.294670846395</v>
      </c>
      <c r="S67" s="27">
        <v>115.17853291536048</v>
      </c>
      <c r="T67" s="27">
        <v>313.01751596620795</v>
      </c>
      <c r="U67" s="93">
        <v>0.9601764293441962</v>
      </c>
    </row>
    <row r="68" spans="1:21" s="2" customFormat="1" ht="15" customHeight="1">
      <c r="A68" s="43">
        <v>3</v>
      </c>
      <c r="B68" s="60" t="s">
        <v>36</v>
      </c>
      <c r="C68" s="22">
        <v>228</v>
      </c>
      <c r="D68" s="71">
        <v>1.3103448275862069</v>
      </c>
      <c r="E68" s="83">
        <v>175</v>
      </c>
      <c r="F68" s="22">
        <v>1</v>
      </c>
      <c r="G68" s="22">
        <v>566</v>
      </c>
      <c r="H68" s="22">
        <v>40</v>
      </c>
      <c r="I68" s="25">
        <v>3.2342857142857144</v>
      </c>
      <c r="J68" s="44">
        <v>123</v>
      </c>
      <c r="K68" s="23">
        <v>-22</v>
      </c>
      <c r="L68" s="112">
        <v>0.7028571428571428</v>
      </c>
      <c r="M68" s="26">
        <v>0.21731448763250882</v>
      </c>
      <c r="N68" s="24">
        <v>443</v>
      </c>
      <c r="O68" s="78">
        <v>62</v>
      </c>
      <c r="P68" s="100">
        <v>17.566666666666666</v>
      </c>
      <c r="Q68" s="65">
        <v>123</v>
      </c>
      <c r="R68" s="22">
        <v>437.18635170603676</v>
      </c>
      <c r="S68" s="27">
        <v>76.79906911636046</v>
      </c>
      <c r="T68" s="27">
        <v>199.79906911636044</v>
      </c>
      <c r="U68" s="93">
        <v>1.1417089663792026</v>
      </c>
    </row>
    <row r="69" spans="1:21" s="2" customFormat="1" ht="15" customHeight="1">
      <c r="A69" s="43">
        <v>3</v>
      </c>
      <c r="B69" s="60" t="s">
        <v>38</v>
      </c>
      <c r="C69" s="22">
        <v>375</v>
      </c>
      <c r="D69" s="71">
        <v>0.9517766497461929</v>
      </c>
      <c r="E69" s="83">
        <v>363</v>
      </c>
      <c r="F69" s="22">
        <v>-31</v>
      </c>
      <c r="G69" s="22">
        <v>1406</v>
      </c>
      <c r="H69" s="22">
        <v>-38</v>
      </c>
      <c r="I69" s="25">
        <v>3.8732782369146004</v>
      </c>
      <c r="J69" s="44">
        <v>226</v>
      </c>
      <c r="K69" s="23">
        <v>-70</v>
      </c>
      <c r="L69" s="112">
        <v>0.6225895316804407</v>
      </c>
      <c r="M69" s="26">
        <v>0.16073968705547653</v>
      </c>
      <c r="N69" s="24">
        <v>1180</v>
      </c>
      <c r="O69" s="78">
        <v>32</v>
      </c>
      <c r="P69" s="100">
        <v>7.666666666666667</v>
      </c>
      <c r="Q69" s="65">
        <v>222.18243243243242</v>
      </c>
      <c r="R69" s="22">
        <v>1176.870026525199</v>
      </c>
      <c r="S69" s="27">
        <v>90.2267020335986</v>
      </c>
      <c r="T69" s="27">
        <v>312.409134466031</v>
      </c>
      <c r="U69" s="93">
        <v>0.8606312244243278</v>
      </c>
    </row>
    <row r="70" spans="1:21" s="2" customFormat="1" ht="15" customHeight="1">
      <c r="A70" s="43">
        <v>3</v>
      </c>
      <c r="B70" s="60" t="s">
        <v>39</v>
      </c>
      <c r="C70" s="22">
        <v>63</v>
      </c>
      <c r="D70" s="71">
        <v>0.5</v>
      </c>
      <c r="E70" s="83">
        <v>120</v>
      </c>
      <c r="F70" s="22">
        <v>-6</v>
      </c>
      <c r="G70" s="22">
        <v>89</v>
      </c>
      <c r="H70" s="22">
        <v>-87</v>
      </c>
      <c r="I70" s="25">
        <v>0.7416666666666667</v>
      </c>
      <c r="J70" s="44">
        <v>22</v>
      </c>
      <c r="K70" s="23">
        <v>-22</v>
      </c>
      <c r="L70" s="112">
        <v>0.18333333333333332</v>
      </c>
      <c r="M70" s="26">
        <v>0.24719101123595505</v>
      </c>
      <c r="N70" s="24">
        <v>67</v>
      </c>
      <c r="O70" s="78">
        <v>-65</v>
      </c>
      <c r="P70" s="100">
        <v>14</v>
      </c>
      <c r="Q70" s="65">
        <v>21</v>
      </c>
      <c r="R70" s="22">
        <v>67</v>
      </c>
      <c r="S70" s="27">
        <v>9.38</v>
      </c>
      <c r="T70" s="27">
        <v>30.380000000000003</v>
      </c>
      <c r="U70" s="93">
        <v>0.2531666666666667</v>
      </c>
    </row>
    <row r="71" spans="1:21" s="2" customFormat="1" ht="15" customHeight="1">
      <c r="A71" s="43">
        <v>3</v>
      </c>
      <c r="B71" s="60" t="s">
        <v>92</v>
      </c>
      <c r="C71" s="22">
        <v>544</v>
      </c>
      <c r="D71" s="71">
        <v>1.2252252252252251</v>
      </c>
      <c r="E71" s="83">
        <v>435</v>
      </c>
      <c r="F71" s="22">
        <v>-9</v>
      </c>
      <c r="G71" s="22">
        <v>1381</v>
      </c>
      <c r="H71" s="22">
        <v>-47</v>
      </c>
      <c r="I71" s="25">
        <v>3.174712643678161</v>
      </c>
      <c r="J71" s="44">
        <v>375</v>
      </c>
      <c r="K71" s="23">
        <v>-82</v>
      </c>
      <c r="L71" s="112">
        <v>0.8620689655172413</v>
      </c>
      <c r="M71" s="26">
        <v>0.2715423606082549</v>
      </c>
      <c r="N71" s="24">
        <v>1006</v>
      </c>
      <c r="O71" s="78">
        <v>35</v>
      </c>
      <c r="P71" s="100">
        <v>13.6</v>
      </c>
      <c r="Q71" s="65">
        <v>343.75</v>
      </c>
      <c r="R71" s="22">
        <v>987.3126934984521</v>
      </c>
      <c r="S71" s="27">
        <v>134.27452631578947</v>
      </c>
      <c r="T71" s="27">
        <v>478.02452631578944</v>
      </c>
      <c r="U71" s="93">
        <v>1.0989069570477918</v>
      </c>
    </row>
    <row r="72" spans="1:21" s="2" customFormat="1" ht="15" customHeight="1">
      <c r="A72" s="45">
        <v>3</v>
      </c>
      <c r="B72" s="60" t="s">
        <v>89</v>
      </c>
      <c r="C72" s="22">
        <v>437</v>
      </c>
      <c r="D72" s="71">
        <v>1.9422222222222223</v>
      </c>
      <c r="E72" s="77">
        <v>210</v>
      </c>
      <c r="F72" s="22">
        <v>-15</v>
      </c>
      <c r="G72" s="22">
        <v>1547</v>
      </c>
      <c r="H72" s="22">
        <v>39</v>
      </c>
      <c r="I72" s="25">
        <v>7.366666666666666</v>
      </c>
      <c r="J72" s="23">
        <v>186</v>
      </c>
      <c r="K72" s="23">
        <v>-35</v>
      </c>
      <c r="L72" s="112">
        <v>0.8857142857142857</v>
      </c>
      <c r="M72" s="26">
        <v>0.12023270846800259</v>
      </c>
      <c r="N72" s="24">
        <v>1361</v>
      </c>
      <c r="O72" s="78">
        <v>74</v>
      </c>
      <c r="P72" s="100">
        <v>12.333333333333334</v>
      </c>
      <c r="Q72" s="65">
        <v>181.79185520361992</v>
      </c>
      <c r="R72" s="22">
        <v>1361</v>
      </c>
      <c r="S72" s="27">
        <v>167.85666666666668</v>
      </c>
      <c r="T72" s="27">
        <v>349.6485218702866</v>
      </c>
      <c r="U72" s="93">
        <v>1.6649929612870789</v>
      </c>
    </row>
    <row r="73" spans="1:21" s="2" customFormat="1" ht="15" customHeight="1">
      <c r="A73" s="43">
        <v>3</v>
      </c>
      <c r="B73" s="60" t="s">
        <v>96</v>
      </c>
      <c r="C73" s="22">
        <v>368</v>
      </c>
      <c r="D73" s="71">
        <v>1.2689655172413794</v>
      </c>
      <c r="E73" s="77">
        <v>280</v>
      </c>
      <c r="F73" s="22">
        <v>-10</v>
      </c>
      <c r="G73" s="22">
        <v>1205</v>
      </c>
      <c r="H73" s="22">
        <v>70</v>
      </c>
      <c r="I73" s="25">
        <v>4.303571428571429</v>
      </c>
      <c r="J73" s="23">
        <v>249</v>
      </c>
      <c r="K73" s="23">
        <v>-20</v>
      </c>
      <c r="L73" s="112">
        <v>0.8892857142857142</v>
      </c>
      <c r="M73" s="26">
        <v>0.20663900414937758</v>
      </c>
      <c r="N73" s="24">
        <v>956</v>
      </c>
      <c r="O73" s="78">
        <v>90</v>
      </c>
      <c r="P73" s="100">
        <v>11.933333333333332</v>
      </c>
      <c r="Q73" s="65">
        <v>249</v>
      </c>
      <c r="R73" s="22">
        <v>954.8947976878612</v>
      </c>
      <c r="S73" s="27">
        <v>113.95077919075142</v>
      </c>
      <c r="T73" s="27">
        <v>362.9507791907514</v>
      </c>
      <c r="U73" s="93">
        <v>1.2962527828241122</v>
      </c>
    </row>
    <row r="74" spans="1:21" s="2" customFormat="1" ht="15" customHeight="1">
      <c r="A74" s="43">
        <v>3</v>
      </c>
      <c r="B74" s="60" t="s">
        <v>48</v>
      </c>
      <c r="C74" s="22">
        <v>323</v>
      </c>
      <c r="D74" s="71">
        <v>1.009375</v>
      </c>
      <c r="E74" s="83">
        <v>320</v>
      </c>
      <c r="F74" s="22">
        <v>0</v>
      </c>
      <c r="G74" s="22">
        <v>1105</v>
      </c>
      <c r="H74" s="22">
        <v>56</v>
      </c>
      <c r="I74" s="25">
        <v>3.453125</v>
      </c>
      <c r="J74" s="44">
        <v>264</v>
      </c>
      <c r="K74" s="23">
        <v>5</v>
      </c>
      <c r="L74" s="112">
        <v>0.825</v>
      </c>
      <c r="M74" s="26">
        <v>0.23891402714932128</v>
      </c>
      <c r="N74" s="24">
        <v>841</v>
      </c>
      <c r="O74" s="78">
        <v>51</v>
      </c>
      <c r="P74" s="100">
        <v>9.6</v>
      </c>
      <c r="Q74" s="65">
        <v>253.8069498069498</v>
      </c>
      <c r="R74" s="22">
        <v>833.5481012658228</v>
      </c>
      <c r="S74" s="27">
        <v>80.02061772151899</v>
      </c>
      <c r="T74" s="27">
        <v>333.82756752846876</v>
      </c>
      <c r="U74" s="93">
        <v>1.0432111485264648</v>
      </c>
    </row>
    <row r="75" spans="1:21" s="2" customFormat="1" ht="15" customHeight="1">
      <c r="A75" s="43">
        <v>3</v>
      </c>
      <c r="B75" s="60" t="s">
        <v>40</v>
      </c>
      <c r="C75" s="22">
        <v>228</v>
      </c>
      <c r="D75" s="71">
        <v>1.3902439024390243</v>
      </c>
      <c r="E75" s="83">
        <v>160</v>
      </c>
      <c r="F75" s="22">
        <v>-4</v>
      </c>
      <c r="G75" s="22">
        <v>779</v>
      </c>
      <c r="H75" s="22">
        <v>-23</v>
      </c>
      <c r="I75" s="25">
        <v>4.86875</v>
      </c>
      <c r="J75" s="44">
        <v>103</v>
      </c>
      <c r="K75" s="23">
        <v>12</v>
      </c>
      <c r="L75" s="112">
        <v>0.64375</v>
      </c>
      <c r="M75" s="26">
        <v>0.13222079589216945</v>
      </c>
      <c r="N75" s="24">
        <v>676</v>
      </c>
      <c r="O75" s="78">
        <v>-35</v>
      </c>
      <c r="P75" s="100">
        <v>17.099999999999998</v>
      </c>
      <c r="Q75" s="65">
        <v>101.86813186813187</v>
      </c>
      <c r="R75" s="22">
        <v>666.492264416315</v>
      </c>
      <c r="S75" s="27">
        <v>113.97017721518985</v>
      </c>
      <c r="T75" s="27">
        <v>215.83830908332172</v>
      </c>
      <c r="U75" s="93">
        <v>1.3489894317707607</v>
      </c>
    </row>
    <row r="76" spans="1:21" s="2" customFormat="1" ht="15" customHeight="1">
      <c r="A76" s="43">
        <v>3</v>
      </c>
      <c r="B76" s="60" t="s">
        <v>49</v>
      </c>
      <c r="C76" s="22">
        <v>382</v>
      </c>
      <c r="D76" s="71">
        <v>0.8681818181818182</v>
      </c>
      <c r="E76" s="83">
        <v>440</v>
      </c>
      <c r="F76" s="22">
        <v>0</v>
      </c>
      <c r="G76" s="22">
        <v>966</v>
      </c>
      <c r="H76" s="22">
        <v>-186</v>
      </c>
      <c r="I76" s="25">
        <v>2.1954545454545453</v>
      </c>
      <c r="J76" s="44">
        <v>215</v>
      </c>
      <c r="K76" s="23">
        <v>-100</v>
      </c>
      <c r="L76" s="112">
        <v>0.48863636363636365</v>
      </c>
      <c r="M76" s="26">
        <v>0.2225672877846791</v>
      </c>
      <c r="N76" s="24">
        <v>751</v>
      </c>
      <c r="O76" s="78">
        <v>-86</v>
      </c>
      <c r="P76" s="100">
        <v>12.266666666666666</v>
      </c>
      <c r="Q76" s="65">
        <v>201.34920634920636</v>
      </c>
      <c r="R76" s="22">
        <v>715.1099163679809</v>
      </c>
      <c r="S76" s="27">
        <v>87.72014974113898</v>
      </c>
      <c r="T76" s="27">
        <v>289.0693560903453</v>
      </c>
      <c r="U76" s="93">
        <v>0.6569758092962393</v>
      </c>
    </row>
    <row r="77" spans="1:21" s="2" customFormat="1" ht="15" customHeight="1">
      <c r="A77" s="43">
        <v>3</v>
      </c>
      <c r="B77" s="60" t="s">
        <v>4</v>
      </c>
      <c r="C77" s="22">
        <v>105</v>
      </c>
      <c r="D77" s="71">
        <v>1.3461538461538463</v>
      </c>
      <c r="E77" s="83">
        <v>80</v>
      </c>
      <c r="F77" s="22">
        <v>2</v>
      </c>
      <c r="G77" s="22">
        <v>496</v>
      </c>
      <c r="H77" s="22">
        <v>21</v>
      </c>
      <c r="I77" s="25">
        <v>6.2</v>
      </c>
      <c r="J77" s="44">
        <v>46</v>
      </c>
      <c r="K77" s="23">
        <v>2</v>
      </c>
      <c r="L77" s="112">
        <v>0.575</v>
      </c>
      <c r="M77" s="26">
        <v>0.09274193548387097</v>
      </c>
      <c r="N77" s="24">
        <v>450</v>
      </c>
      <c r="O77" s="78">
        <v>19</v>
      </c>
      <c r="P77" s="100">
        <v>11.166666666666666</v>
      </c>
      <c r="Q77" s="65">
        <v>33.9344262295082</v>
      </c>
      <c r="R77" s="22">
        <v>408.9130434782609</v>
      </c>
      <c r="S77" s="27">
        <v>45.66195652173913</v>
      </c>
      <c r="T77" s="27">
        <v>79.59638275124732</v>
      </c>
      <c r="U77" s="93">
        <v>0.9949547843905915</v>
      </c>
    </row>
    <row r="78" spans="1:21" s="2" customFormat="1" ht="15" customHeight="1">
      <c r="A78" s="43">
        <v>3</v>
      </c>
      <c r="B78" s="60" t="s">
        <v>41</v>
      </c>
      <c r="C78" s="22">
        <v>383</v>
      </c>
      <c r="D78" s="71">
        <v>1.0638888888888889</v>
      </c>
      <c r="E78" s="83">
        <v>360</v>
      </c>
      <c r="F78" s="22">
        <v>0</v>
      </c>
      <c r="G78" s="22">
        <v>1342</v>
      </c>
      <c r="H78" s="22">
        <v>169</v>
      </c>
      <c r="I78" s="25">
        <v>3.727777777777778</v>
      </c>
      <c r="J78" s="44">
        <v>344</v>
      </c>
      <c r="K78" s="23">
        <v>28</v>
      </c>
      <c r="L78" s="112">
        <v>0.9555555555555556</v>
      </c>
      <c r="M78" s="26">
        <v>0.2563338301043219</v>
      </c>
      <c r="N78" s="24">
        <v>998</v>
      </c>
      <c r="O78" s="78">
        <v>141</v>
      </c>
      <c r="P78" s="100">
        <v>9.666666666666666</v>
      </c>
      <c r="Q78" s="65">
        <v>337.447619047619</v>
      </c>
      <c r="R78" s="22">
        <v>985.1901983663944</v>
      </c>
      <c r="S78" s="27">
        <v>95.23505250875145</v>
      </c>
      <c r="T78" s="27">
        <v>432.68267155637045</v>
      </c>
      <c r="U78" s="93">
        <v>1.201896309878807</v>
      </c>
    </row>
    <row r="79" spans="1:21" s="2" customFormat="1" ht="15" customHeight="1">
      <c r="A79" s="43">
        <v>3</v>
      </c>
      <c r="B79" s="60" t="s">
        <v>5</v>
      </c>
      <c r="C79" s="22">
        <v>439</v>
      </c>
      <c r="D79" s="71">
        <v>1.371875</v>
      </c>
      <c r="E79" s="83">
        <v>360</v>
      </c>
      <c r="F79" s="22">
        <v>40</v>
      </c>
      <c r="G79" s="22">
        <v>1846</v>
      </c>
      <c r="H79" s="22">
        <v>73</v>
      </c>
      <c r="I79" s="25">
        <v>5.127777777777778</v>
      </c>
      <c r="J79" s="44">
        <v>254</v>
      </c>
      <c r="K79" s="23">
        <v>-59</v>
      </c>
      <c r="L79" s="112">
        <v>0.7055555555555556</v>
      </c>
      <c r="M79" s="26">
        <v>0.13759479956663057</v>
      </c>
      <c r="N79" s="24">
        <v>1592</v>
      </c>
      <c r="O79" s="78">
        <v>132</v>
      </c>
      <c r="P79" s="100">
        <v>9.7</v>
      </c>
      <c r="Q79" s="65">
        <v>249.13099041533545</v>
      </c>
      <c r="R79" s="22">
        <v>1584.3671232876713</v>
      </c>
      <c r="S79" s="27">
        <v>153.6836109589041</v>
      </c>
      <c r="T79" s="27">
        <v>402.81460137423954</v>
      </c>
      <c r="U79" s="93">
        <v>1.1189294482617764</v>
      </c>
    </row>
    <row r="80" spans="1:21" s="2" customFormat="1" ht="15" customHeight="1">
      <c r="A80" s="43">
        <v>3</v>
      </c>
      <c r="B80" s="60" t="s">
        <v>74</v>
      </c>
      <c r="C80" s="22">
        <v>368</v>
      </c>
      <c r="D80" s="71">
        <v>1.1323076923076922</v>
      </c>
      <c r="E80" s="83">
        <v>320</v>
      </c>
      <c r="F80" s="22">
        <v>-5</v>
      </c>
      <c r="G80" s="22">
        <v>1076</v>
      </c>
      <c r="H80" s="22">
        <v>-95</v>
      </c>
      <c r="I80" s="25">
        <v>3.3625</v>
      </c>
      <c r="J80" s="44">
        <v>261</v>
      </c>
      <c r="K80" s="23">
        <v>-47</v>
      </c>
      <c r="L80" s="112">
        <v>0.815625</v>
      </c>
      <c r="M80" s="26">
        <v>0.2425650557620818</v>
      </c>
      <c r="N80" s="24">
        <v>815</v>
      </c>
      <c r="O80" s="78">
        <v>-48</v>
      </c>
      <c r="P80" s="100">
        <v>11.533333333333331</v>
      </c>
      <c r="Q80" s="65">
        <v>249.98376623376623</v>
      </c>
      <c r="R80" s="22">
        <v>803.6279069767443</v>
      </c>
      <c r="S80" s="27">
        <v>92.68508527131782</v>
      </c>
      <c r="T80" s="27">
        <v>342.66885150508404</v>
      </c>
      <c r="U80" s="93">
        <v>1.0708401609533875</v>
      </c>
    </row>
    <row r="81" spans="1:21" s="2" customFormat="1" ht="15" customHeight="1">
      <c r="A81" s="43">
        <v>3</v>
      </c>
      <c r="B81" s="60" t="s">
        <v>52</v>
      </c>
      <c r="C81" s="22">
        <v>69</v>
      </c>
      <c r="D81" s="71">
        <v>1.3269230769230769</v>
      </c>
      <c r="E81" s="83">
        <v>80</v>
      </c>
      <c r="F81" s="22">
        <v>28</v>
      </c>
      <c r="G81" s="22">
        <v>216</v>
      </c>
      <c r="H81" s="22">
        <v>-2</v>
      </c>
      <c r="I81" s="25">
        <v>2.7</v>
      </c>
      <c r="J81" s="44">
        <v>38</v>
      </c>
      <c r="K81" s="23">
        <v>-2</v>
      </c>
      <c r="L81" s="112">
        <v>0.475</v>
      </c>
      <c r="M81" s="26">
        <v>0.17592592592592593</v>
      </c>
      <c r="N81" s="24">
        <v>178</v>
      </c>
      <c r="O81" s="78">
        <v>0</v>
      </c>
      <c r="P81" s="100">
        <v>20.166666666666668</v>
      </c>
      <c r="Q81" s="65">
        <v>36.14634146341463</v>
      </c>
      <c r="R81" s="22">
        <v>170.0888888888889</v>
      </c>
      <c r="S81" s="27">
        <v>34.30125925925926</v>
      </c>
      <c r="T81" s="27">
        <v>70.44760072267388</v>
      </c>
      <c r="U81" s="93">
        <v>0.8805950090334236</v>
      </c>
    </row>
    <row r="82" spans="1:21" s="2" customFormat="1" ht="15" customHeight="1">
      <c r="A82" s="43">
        <v>3</v>
      </c>
      <c r="B82" s="60" t="s">
        <v>75</v>
      </c>
      <c r="C82" s="22">
        <v>307</v>
      </c>
      <c r="D82" s="71">
        <v>1.2530612244897958</v>
      </c>
      <c r="E82" s="83">
        <v>200</v>
      </c>
      <c r="F82" s="22">
        <v>-45</v>
      </c>
      <c r="G82" s="22">
        <v>673</v>
      </c>
      <c r="H82" s="22">
        <v>14</v>
      </c>
      <c r="I82" s="25">
        <v>3.365</v>
      </c>
      <c r="J82" s="44">
        <v>225</v>
      </c>
      <c r="K82" s="23">
        <v>-17</v>
      </c>
      <c r="L82" s="112">
        <v>1.125</v>
      </c>
      <c r="M82" s="26">
        <v>0.3343239227340267</v>
      </c>
      <c r="N82" s="24">
        <v>448</v>
      </c>
      <c r="O82" s="78">
        <v>31</v>
      </c>
      <c r="P82" s="100">
        <v>14.733333333333334</v>
      </c>
      <c r="Q82" s="65">
        <v>221.2809917355372</v>
      </c>
      <c r="R82" s="22">
        <v>443.7026378896882</v>
      </c>
      <c r="S82" s="27">
        <v>65.37218864908074</v>
      </c>
      <c r="T82" s="27">
        <v>286.65318038461794</v>
      </c>
      <c r="U82" s="93">
        <v>1.4332659019230898</v>
      </c>
    </row>
    <row r="83" spans="1:21" s="2" customFormat="1" ht="15" customHeight="1">
      <c r="A83" s="43">
        <v>3</v>
      </c>
      <c r="B83" s="60" t="s">
        <v>42</v>
      </c>
      <c r="C83" s="22">
        <v>66</v>
      </c>
      <c r="D83" s="71">
        <v>1.11864406779661</v>
      </c>
      <c r="E83" s="77">
        <v>62</v>
      </c>
      <c r="F83" s="22">
        <v>3</v>
      </c>
      <c r="G83" s="22">
        <v>72</v>
      </c>
      <c r="H83" s="22">
        <v>4</v>
      </c>
      <c r="I83" s="25">
        <v>1.1612903225806452</v>
      </c>
      <c r="J83" s="23">
        <v>67</v>
      </c>
      <c r="K83" s="23">
        <v>1</v>
      </c>
      <c r="L83" s="112">
        <v>1.0806451612903225</v>
      </c>
      <c r="M83" s="26">
        <v>0.9305555555555556</v>
      </c>
      <c r="N83" s="24">
        <v>5</v>
      </c>
      <c r="O83" s="78">
        <v>3</v>
      </c>
      <c r="P83" s="100">
        <v>11.1</v>
      </c>
      <c r="Q83" s="65">
        <v>67</v>
      </c>
      <c r="R83" s="22">
        <v>5</v>
      </c>
      <c r="S83" s="27">
        <v>0.555</v>
      </c>
      <c r="T83" s="27">
        <v>67.555</v>
      </c>
      <c r="U83" s="93">
        <v>1.0895967741935484</v>
      </c>
    </row>
    <row r="84" spans="1:21" s="2" customFormat="1" ht="15" customHeight="1">
      <c r="A84" s="43">
        <v>3</v>
      </c>
      <c r="B84" s="60" t="s">
        <v>56</v>
      </c>
      <c r="C84" s="22">
        <v>671</v>
      </c>
      <c r="D84" s="71">
        <v>1.2003577817531306</v>
      </c>
      <c r="E84" s="77">
        <v>585</v>
      </c>
      <c r="F84" s="22">
        <v>26</v>
      </c>
      <c r="G84" s="22">
        <v>2183</v>
      </c>
      <c r="H84" s="22">
        <v>93</v>
      </c>
      <c r="I84" s="25">
        <v>3.7316239316239317</v>
      </c>
      <c r="J84" s="23">
        <v>379</v>
      </c>
      <c r="K84" s="23">
        <v>-24</v>
      </c>
      <c r="L84" s="112">
        <v>0.6478632478632479</v>
      </c>
      <c r="M84" s="26">
        <v>0.17361429225836006</v>
      </c>
      <c r="N84" s="24">
        <v>1804</v>
      </c>
      <c r="O84" s="78">
        <v>117</v>
      </c>
      <c r="P84" s="100">
        <v>14.233333333333334</v>
      </c>
      <c r="Q84" s="65">
        <v>375.2567901234568</v>
      </c>
      <c r="R84" s="22">
        <v>1787.9311163895488</v>
      </c>
      <c r="S84" s="27">
        <v>254.48219556611247</v>
      </c>
      <c r="T84" s="27">
        <v>629.7389856895693</v>
      </c>
      <c r="U84" s="93">
        <v>1.0764768986146485</v>
      </c>
    </row>
    <row r="85" spans="1:21" s="2" customFormat="1" ht="15" customHeight="1">
      <c r="A85" s="43">
        <v>3</v>
      </c>
      <c r="B85" s="60" t="s">
        <v>23</v>
      </c>
      <c r="C85" s="22">
        <v>235</v>
      </c>
      <c r="D85" s="71">
        <v>1.0779816513761469</v>
      </c>
      <c r="E85" s="77">
        <v>229</v>
      </c>
      <c r="F85" s="22">
        <v>11</v>
      </c>
      <c r="G85" s="22">
        <v>1464</v>
      </c>
      <c r="H85" s="22">
        <v>322</v>
      </c>
      <c r="I85" s="25">
        <v>6.393013100436681</v>
      </c>
      <c r="J85" s="23">
        <v>191</v>
      </c>
      <c r="K85" s="23">
        <v>52</v>
      </c>
      <c r="L85" s="112">
        <v>0.834061135371179</v>
      </c>
      <c r="M85" s="26">
        <v>0.13046448087431695</v>
      </c>
      <c r="N85" s="24">
        <v>1273</v>
      </c>
      <c r="O85" s="78">
        <v>270</v>
      </c>
      <c r="P85" s="100">
        <v>8.933333333333334</v>
      </c>
      <c r="Q85" s="65">
        <v>183.15068493150685</v>
      </c>
      <c r="R85" s="22">
        <v>1231.9354838709678</v>
      </c>
      <c r="S85" s="27">
        <v>110.05290322580646</v>
      </c>
      <c r="T85" s="27">
        <v>293.20358815731333</v>
      </c>
      <c r="U85" s="93">
        <v>1.2803650137873945</v>
      </c>
    </row>
    <row r="86" spans="1:21" s="2" customFormat="1" ht="15" customHeight="1">
      <c r="A86" s="43">
        <v>3</v>
      </c>
      <c r="B86" s="60" t="s">
        <v>43</v>
      </c>
      <c r="C86" s="22">
        <v>212</v>
      </c>
      <c r="D86" s="71">
        <v>1.2926829268292683</v>
      </c>
      <c r="E86" s="77">
        <v>159</v>
      </c>
      <c r="F86" s="22">
        <v>-5</v>
      </c>
      <c r="G86" s="22">
        <v>588</v>
      </c>
      <c r="H86" s="22">
        <v>-64</v>
      </c>
      <c r="I86" s="25">
        <v>3.69811320754717</v>
      </c>
      <c r="J86" s="23">
        <v>75</v>
      </c>
      <c r="K86" s="23">
        <v>-21</v>
      </c>
      <c r="L86" s="112">
        <v>0.4716981132075472</v>
      </c>
      <c r="M86" s="26">
        <v>0.12755102040816327</v>
      </c>
      <c r="N86" s="24">
        <v>513</v>
      </c>
      <c r="O86" s="78">
        <v>-43</v>
      </c>
      <c r="P86" s="100">
        <v>21.13333333333333</v>
      </c>
      <c r="Q86" s="65">
        <v>74.21875</v>
      </c>
      <c r="R86" s="22">
        <v>512.0773381294964</v>
      </c>
      <c r="S86" s="27">
        <v>108.21901079136688</v>
      </c>
      <c r="T86" s="27">
        <v>182.43776079136688</v>
      </c>
      <c r="U86" s="93">
        <v>1.1474073005746346</v>
      </c>
    </row>
    <row r="87" spans="1:21" s="2" customFormat="1" ht="15" customHeight="1">
      <c r="A87" s="43">
        <v>3</v>
      </c>
      <c r="B87" s="60" t="s">
        <v>94</v>
      </c>
      <c r="C87" s="22">
        <v>295</v>
      </c>
      <c r="D87" s="71">
        <v>1.0766423357664234</v>
      </c>
      <c r="E87" s="77">
        <v>288</v>
      </c>
      <c r="F87" s="22">
        <v>14</v>
      </c>
      <c r="G87" s="22">
        <v>756</v>
      </c>
      <c r="H87" s="22">
        <v>-158</v>
      </c>
      <c r="I87" s="25">
        <v>2.625</v>
      </c>
      <c r="J87" s="23">
        <v>144</v>
      </c>
      <c r="K87" s="23">
        <v>-87</v>
      </c>
      <c r="L87" s="112">
        <v>0.5</v>
      </c>
      <c r="M87" s="26">
        <v>0.19047619047619047</v>
      </c>
      <c r="N87" s="24">
        <v>612</v>
      </c>
      <c r="O87" s="78">
        <v>-71</v>
      </c>
      <c r="P87" s="100">
        <v>11.633333333333333</v>
      </c>
      <c r="Q87" s="65">
        <v>139.10679611650485</v>
      </c>
      <c r="R87" s="22">
        <v>610.2687411598303</v>
      </c>
      <c r="S87" s="27">
        <v>70.99459688826025</v>
      </c>
      <c r="T87" s="27">
        <v>210.1013930047651</v>
      </c>
      <c r="U87" s="93">
        <v>0.72951872571099</v>
      </c>
    </row>
    <row r="88" spans="1:21" s="2" customFormat="1" ht="15" customHeight="1">
      <c r="A88" s="43">
        <v>3</v>
      </c>
      <c r="B88" s="60" t="s">
        <v>76</v>
      </c>
      <c r="C88" s="22">
        <v>547</v>
      </c>
      <c r="D88" s="71">
        <v>1.2431818181818182</v>
      </c>
      <c r="E88" s="77">
        <v>440</v>
      </c>
      <c r="F88" s="22">
        <v>0</v>
      </c>
      <c r="G88" s="22">
        <v>2188</v>
      </c>
      <c r="H88" s="22">
        <v>356</v>
      </c>
      <c r="I88" s="25">
        <v>4.972727272727273</v>
      </c>
      <c r="J88" s="23">
        <v>403</v>
      </c>
      <c r="K88" s="23">
        <v>0</v>
      </c>
      <c r="L88" s="112">
        <v>0.9159090909090909</v>
      </c>
      <c r="M88" s="26">
        <v>0.18418647166361973</v>
      </c>
      <c r="N88" s="24">
        <v>1785</v>
      </c>
      <c r="O88" s="78">
        <v>356</v>
      </c>
      <c r="P88" s="100">
        <v>11.4</v>
      </c>
      <c r="Q88" s="65">
        <v>388.9651741293533</v>
      </c>
      <c r="R88" s="22">
        <v>1760.0174947515745</v>
      </c>
      <c r="S88" s="27">
        <v>200.6419944016795</v>
      </c>
      <c r="T88" s="27">
        <v>589.6071685310328</v>
      </c>
      <c r="U88" s="93">
        <v>1.3400162921159837</v>
      </c>
    </row>
    <row r="89" spans="1:21" s="2" customFormat="1" ht="15" customHeight="1">
      <c r="A89" s="43">
        <v>3</v>
      </c>
      <c r="B89" s="60" t="s">
        <v>50</v>
      </c>
      <c r="C89" s="22">
        <v>21</v>
      </c>
      <c r="D89" s="71">
        <v>0.23863636363636365</v>
      </c>
      <c r="E89" s="77">
        <v>75</v>
      </c>
      <c r="F89" s="22">
        <v>-13</v>
      </c>
      <c r="G89" s="22">
        <v>25</v>
      </c>
      <c r="H89" s="22">
        <v>-3</v>
      </c>
      <c r="I89" s="25">
        <v>0.3333333333333333</v>
      </c>
      <c r="J89" s="23">
        <v>20</v>
      </c>
      <c r="K89" s="23">
        <v>0</v>
      </c>
      <c r="L89" s="112">
        <v>0.26666666666666666</v>
      </c>
      <c r="M89" s="26">
        <v>0.8</v>
      </c>
      <c r="N89" s="24">
        <v>5</v>
      </c>
      <c r="O89" s="78">
        <v>-3</v>
      </c>
      <c r="P89" s="100">
        <v>37.56666666666667</v>
      </c>
      <c r="Q89" s="65">
        <v>20</v>
      </c>
      <c r="R89" s="22">
        <v>5</v>
      </c>
      <c r="S89" s="27">
        <v>1.8783333333333334</v>
      </c>
      <c r="T89" s="27">
        <v>21.878333333333334</v>
      </c>
      <c r="U89" s="93">
        <v>0.29171111111111114</v>
      </c>
    </row>
    <row r="90" spans="1:21" s="2" customFormat="1" ht="15" customHeight="1">
      <c r="A90" s="43">
        <v>3</v>
      </c>
      <c r="B90" s="60" t="s">
        <v>57</v>
      </c>
      <c r="C90" s="22">
        <v>264</v>
      </c>
      <c r="D90" s="71">
        <v>0.88</v>
      </c>
      <c r="E90" s="77">
        <v>300</v>
      </c>
      <c r="F90" s="22">
        <v>0</v>
      </c>
      <c r="G90" s="22">
        <v>945</v>
      </c>
      <c r="H90" s="22">
        <v>63</v>
      </c>
      <c r="I90" s="25">
        <v>3.15</v>
      </c>
      <c r="J90" s="23">
        <v>215</v>
      </c>
      <c r="K90" s="23">
        <v>11</v>
      </c>
      <c r="L90" s="112">
        <v>0.7166666666666667</v>
      </c>
      <c r="M90" s="26">
        <v>0.2275132275132275</v>
      </c>
      <c r="N90" s="24">
        <v>730</v>
      </c>
      <c r="O90" s="78">
        <v>52</v>
      </c>
      <c r="P90" s="100">
        <v>8.866666666666667</v>
      </c>
      <c r="Q90" s="65">
        <v>213.94607843137254</v>
      </c>
      <c r="R90" s="22">
        <v>714.9262536873157</v>
      </c>
      <c r="S90" s="27">
        <v>63.390127826942</v>
      </c>
      <c r="T90" s="27">
        <v>277.3362062583145</v>
      </c>
      <c r="U90" s="93">
        <v>0.9244540208610484</v>
      </c>
    </row>
    <row r="91" spans="1:21" s="2" customFormat="1" ht="15" customHeight="1">
      <c r="A91" s="43">
        <v>3</v>
      </c>
      <c r="B91" s="60" t="s">
        <v>25</v>
      </c>
      <c r="C91" s="22">
        <v>219</v>
      </c>
      <c r="D91" s="71">
        <v>1.095</v>
      </c>
      <c r="E91" s="77">
        <v>280</v>
      </c>
      <c r="F91" s="22">
        <v>80</v>
      </c>
      <c r="G91" s="22">
        <v>738</v>
      </c>
      <c r="H91" s="22">
        <v>133</v>
      </c>
      <c r="I91" s="25">
        <v>2.6357142857142857</v>
      </c>
      <c r="J91" s="23">
        <v>180</v>
      </c>
      <c r="K91" s="23">
        <v>34</v>
      </c>
      <c r="L91" s="112">
        <v>0.6428571428571429</v>
      </c>
      <c r="M91" s="26">
        <v>0.24390243902439024</v>
      </c>
      <c r="N91" s="24">
        <v>558</v>
      </c>
      <c r="O91" s="78">
        <v>99</v>
      </c>
      <c r="P91" s="100">
        <v>16.166666666666668</v>
      </c>
      <c r="Q91" s="65">
        <v>177.53424657534245</v>
      </c>
      <c r="R91" s="22">
        <v>556.7843137254902</v>
      </c>
      <c r="S91" s="27">
        <v>90.01346405228759</v>
      </c>
      <c r="T91" s="27">
        <v>267.54771062763007</v>
      </c>
      <c r="U91" s="93">
        <v>0.9555275379558217</v>
      </c>
    </row>
    <row r="92" spans="1:21" s="2" customFormat="1" ht="15" customHeight="1">
      <c r="A92" s="43">
        <v>3</v>
      </c>
      <c r="B92" s="60" t="s">
        <v>44</v>
      </c>
      <c r="C92" s="22">
        <v>224</v>
      </c>
      <c r="D92" s="71">
        <v>1.0666666666666667</v>
      </c>
      <c r="E92" s="77">
        <v>210</v>
      </c>
      <c r="F92" s="22">
        <v>0</v>
      </c>
      <c r="G92" s="22">
        <v>375</v>
      </c>
      <c r="H92" s="22">
        <v>-34</v>
      </c>
      <c r="I92" s="25">
        <v>1.7857142857142858</v>
      </c>
      <c r="J92" s="23">
        <v>165</v>
      </c>
      <c r="K92" s="23">
        <v>-2</v>
      </c>
      <c r="L92" s="112">
        <v>0.7857142857142857</v>
      </c>
      <c r="M92" s="26">
        <v>0.44</v>
      </c>
      <c r="N92" s="24">
        <v>210</v>
      </c>
      <c r="O92" s="78">
        <v>-32</v>
      </c>
      <c r="P92" s="100">
        <v>15.700000000000001</v>
      </c>
      <c r="Q92" s="65">
        <v>162.01807228915663</v>
      </c>
      <c r="R92" s="22">
        <v>200.4149377593361</v>
      </c>
      <c r="S92" s="27">
        <v>31.46514522821577</v>
      </c>
      <c r="T92" s="27">
        <v>193.4832175173724</v>
      </c>
      <c r="U92" s="93">
        <v>0.9213486548446305</v>
      </c>
    </row>
    <row r="93" spans="1:21" s="2" customFormat="1" ht="15" customHeight="1">
      <c r="A93" s="43">
        <v>3</v>
      </c>
      <c r="B93" s="60" t="s">
        <v>45</v>
      </c>
      <c r="C93" s="22">
        <v>438</v>
      </c>
      <c r="D93" s="71">
        <v>0.9887133182844243</v>
      </c>
      <c r="E93" s="77">
        <v>447</v>
      </c>
      <c r="F93" s="22">
        <v>4</v>
      </c>
      <c r="G93" s="22">
        <v>1973</v>
      </c>
      <c r="H93" s="22">
        <v>396</v>
      </c>
      <c r="I93" s="25">
        <v>4.413870246085011</v>
      </c>
      <c r="J93" s="23">
        <v>322</v>
      </c>
      <c r="K93" s="23">
        <v>12</v>
      </c>
      <c r="L93" s="112">
        <v>0.7203579418344519</v>
      </c>
      <c r="M93" s="26">
        <v>0.16320324379118095</v>
      </c>
      <c r="N93" s="24">
        <v>1651</v>
      </c>
      <c r="O93" s="78">
        <v>384</v>
      </c>
      <c r="P93" s="100">
        <v>14.566666666666668</v>
      </c>
      <c r="Q93" s="65">
        <v>313.8628158844765</v>
      </c>
      <c r="R93" s="22">
        <v>1641.8058870326174</v>
      </c>
      <c r="S93" s="27">
        <v>239.15639087775128</v>
      </c>
      <c r="T93" s="27">
        <v>553.0192067622278</v>
      </c>
      <c r="U93" s="93">
        <v>1.2371794334725454</v>
      </c>
    </row>
    <row r="94" spans="1:21" s="2" customFormat="1" ht="15" customHeight="1">
      <c r="A94" s="43">
        <v>3</v>
      </c>
      <c r="B94" s="60" t="s">
        <v>46</v>
      </c>
      <c r="C94" s="22">
        <v>656</v>
      </c>
      <c r="D94" s="71">
        <v>1.5922330097087378</v>
      </c>
      <c r="E94" s="77">
        <v>400</v>
      </c>
      <c r="F94" s="22">
        <v>-12</v>
      </c>
      <c r="G94" s="22">
        <v>2078</v>
      </c>
      <c r="H94" s="22">
        <v>44</v>
      </c>
      <c r="I94" s="25">
        <v>5.195</v>
      </c>
      <c r="J94" s="23">
        <v>336</v>
      </c>
      <c r="K94" s="23">
        <v>-31</v>
      </c>
      <c r="L94" s="112">
        <v>0.84</v>
      </c>
      <c r="M94" s="26">
        <v>0.1616939364773821</v>
      </c>
      <c r="N94" s="24">
        <v>1742</v>
      </c>
      <c r="O94" s="78">
        <v>75</v>
      </c>
      <c r="P94" s="100">
        <v>16.433333333333334</v>
      </c>
      <c r="Q94" s="65">
        <v>323.1825613079019</v>
      </c>
      <c r="R94" s="22">
        <v>1729.4601079784043</v>
      </c>
      <c r="S94" s="27">
        <v>284.2079444111178</v>
      </c>
      <c r="T94" s="27">
        <v>607.3905057190198</v>
      </c>
      <c r="U94" s="93">
        <v>1.5184762642975493</v>
      </c>
    </row>
    <row r="95" spans="1:21" s="2" customFormat="1" ht="15" customHeight="1">
      <c r="A95" s="43">
        <v>3</v>
      </c>
      <c r="B95" s="60" t="s">
        <v>51</v>
      </c>
      <c r="C95" s="22">
        <v>400</v>
      </c>
      <c r="D95" s="71">
        <v>1.1799410029498525</v>
      </c>
      <c r="E95" s="77">
        <v>344</v>
      </c>
      <c r="F95" s="22">
        <v>5</v>
      </c>
      <c r="G95" s="22">
        <v>587</v>
      </c>
      <c r="H95" s="22">
        <v>-205</v>
      </c>
      <c r="I95" s="25">
        <v>1.7063953488372092</v>
      </c>
      <c r="J95" s="23">
        <v>247</v>
      </c>
      <c r="K95" s="23">
        <v>-63</v>
      </c>
      <c r="L95" s="112">
        <v>0.7180232558139535</v>
      </c>
      <c r="M95" s="26">
        <v>0.42078364565587734</v>
      </c>
      <c r="N95" s="24">
        <v>340</v>
      </c>
      <c r="O95" s="78">
        <v>-142</v>
      </c>
      <c r="P95" s="100">
        <v>19.3</v>
      </c>
      <c r="Q95" s="65">
        <v>246.20322580645163</v>
      </c>
      <c r="R95" s="22">
        <v>340</v>
      </c>
      <c r="S95" s="27">
        <v>65.62</v>
      </c>
      <c r="T95" s="27">
        <v>311.82322580645166</v>
      </c>
      <c r="U95" s="93">
        <v>0.9064628657164292</v>
      </c>
    </row>
    <row r="96" spans="1:21" s="2" customFormat="1" ht="15" customHeight="1">
      <c r="A96" s="45">
        <v>3</v>
      </c>
      <c r="B96" s="60" t="s">
        <v>95</v>
      </c>
      <c r="C96" s="22">
        <v>276</v>
      </c>
      <c r="D96" s="71">
        <v>1.248868778280543</v>
      </c>
      <c r="E96" s="77">
        <v>210</v>
      </c>
      <c r="F96" s="22">
        <v>-11</v>
      </c>
      <c r="G96" s="22">
        <v>572</v>
      </c>
      <c r="H96" s="22">
        <v>11</v>
      </c>
      <c r="I96" s="25">
        <v>2.723809523809524</v>
      </c>
      <c r="J96" s="23">
        <v>136</v>
      </c>
      <c r="K96" s="23">
        <v>-35</v>
      </c>
      <c r="L96" s="112">
        <v>0.6476190476190476</v>
      </c>
      <c r="M96" s="26">
        <v>0.23776223776223776</v>
      </c>
      <c r="N96" s="24">
        <v>436</v>
      </c>
      <c r="O96" s="78">
        <v>46</v>
      </c>
      <c r="P96" s="100">
        <v>26.23333333333333</v>
      </c>
      <c r="Q96" s="65">
        <v>136</v>
      </c>
      <c r="R96" s="22">
        <v>433.90887290167865</v>
      </c>
      <c r="S96" s="27">
        <v>113.82876099120702</v>
      </c>
      <c r="T96" s="27">
        <v>249.82876099120702</v>
      </c>
      <c r="U96" s="93">
        <v>1.1896607666247954</v>
      </c>
    </row>
    <row r="97" spans="1:21" s="2" customFormat="1" ht="15" customHeight="1">
      <c r="A97" s="46" t="s">
        <v>60</v>
      </c>
      <c r="B97" s="63" t="s">
        <v>114</v>
      </c>
      <c r="C97" s="48">
        <v>20294</v>
      </c>
      <c r="D97" s="74">
        <v>1.1395361895670728</v>
      </c>
      <c r="E97" s="84">
        <v>17735</v>
      </c>
      <c r="F97" s="48">
        <v>-74</v>
      </c>
      <c r="G97" s="48">
        <v>64227</v>
      </c>
      <c r="H97" s="48">
        <v>641</v>
      </c>
      <c r="I97" s="50">
        <v>3.6214829433323934</v>
      </c>
      <c r="J97" s="48">
        <v>13368</v>
      </c>
      <c r="K97" s="48">
        <v>-1542</v>
      </c>
      <c r="L97" s="51">
        <v>0.7537637440090217</v>
      </c>
      <c r="M97" s="49">
        <v>0.2081367649119529</v>
      </c>
      <c r="N97" s="48">
        <v>50859</v>
      </c>
      <c r="O97" s="85">
        <v>2183</v>
      </c>
      <c r="P97" s="103">
        <v>12.6</v>
      </c>
      <c r="Q97" s="68">
        <v>12571.719293533008</v>
      </c>
      <c r="R97" s="48">
        <v>49811.099589553</v>
      </c>
      <c r="S97" s="47">
        <v>6276.198548283678</v>
      </c>
      <c r="T97" s="47">
        <v>18847.917841816685</v>
      </c>
      <c r="U97" s="96">
        <v>1.0627526271111747</v>
      </c>
    </row>
    <row r="98" spans="1:21" s="2" customFormat="1" ht="15" customHeight="1" thickBot="1">
      <c r="A98" s="52" t="s">
        <v>60</v>
      </c>
      <c r="B98" s="64" t="s">
        <v>108</v>
      </c>
      <c r="C98" s="54">
        <v>25786</v>
      </c>
      <c r="D98" s="108">
        <v>1.1265673467604527</v>
      </c>
      <c r="E98" s="69">
        <v>22803</v>
      </c>
      <c r="F98" s="54">
        <v>-86</v>
      </c>
      <c r="G98" s="54">
        <v>75842</v>
      </c>
      <c r="H98" s="54">
        <v>-28</v>
      </c>
      <c r="I98" s="56">
        <v>3.325965881682235</v>
      </c>
      <c r="J98" s="54">
        <v>17395</v>
      </c>
      <c r="K98" s="54">
        <v>-1870</v>
      </c>
      <c r="L98" s="57">
        <v>0.7628382230408279</v>
      </c>
      <c r="M98" s="55">
        <v>0.2293584029957016</v>
      </c>
      <c r="N98" s="54">
        <v>58447</v>
      </c>
      <c r="O98" s="86">
        <v>1842</v>
      </c>
      <c r="P98" s="104">
        <v>12.9</v>
      </c>
      <c r="Q98" s="69">
        <v>16540.5468831304</v>
      </c>
      <c r="R98" s="54">
        <v>57272.16010410988</v>
      </c>
      <c r="S98" s="53">
        <v>7388.108653430174</v>
      </c>
      <c r="T98" s="53">
        <v>23928.655536560575</v>
      </c>
      <c r="U98" s="97">
        <v>1.049364361555961</v>
      </c>
    </row>
    <row r="99" spans="1:21" s="2" customFormat="1" ht="15" customHeight="1">
      <c r="A99" s="9"/>
      <c r="B99" s="106"/>
      <c r="C99" s="6"/>
      <c r="D99" s="12"/>
      <c r="E99" s="6"/>
      <c r="F99" s="6"/>
      <c r="G99" s="6"/>
      <c r="H99" s="6"/>
      <c r="I99" s="13"/>
      <c r="J99" s="6"/>
      <c r="K99" s="6"/>
      <c r="L99" s="11"/>
      <c r="M99" s="12"/>
      <c r="N99" s="6"/>
      <c r="O99" s="6"/>
      <c r="P99" s="7"/>
      <c r="Q99" s="6"/>
      <c r="R99" s="6"/>
      <c r="S99" s="8"/>
      <c r="T99" s="8"/>
      <c r="U99" s="107"/>
    </row>
    <row r="100" spans="1:21" s="2" customFormat="1" ht="90" customHeight="1">
      <c r="A100" s="1"/>
      <c r="B100" s="342" t="s">
        <v>118</v>
      </c>
      <c r="C100" s="343"/>
      <c r="D100" s="343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</row>
  </sheetData>
  <sheetProtection/>
  <autoFilter ref="A2:U100"/>
  <mergeCells count="3">
    <mergeCell ref="Q61:U61"/>
    <mergeCell ref="Q3:U3"/>
    <mergeCell ref="B100:U10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8" scale="80" r:id="rId1"/>
  <headerFooter alignWithMargins="0">
    <oddHeader>&amp;R&amp;D</oddHeader>
    <oddFooter>&amp;C&amp;P&amp;R㈱大阪進研</oddFooter>
  </headerFooter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1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T426" sqref="T426"/>
    </sheetView>
  </sheetViews>
  <sheetFormatPr defaultColWidth="9.00390625" defaultRowHeight="13.5"/>
  <cols>
    <col min="1" max="1" width="3.625" style="329" customWidth="1"/>
    <col min="2" max="2" width="22.625" style="330" customWidth="1"/>
    <col min="3" max="3" width="24.50390625" style="158" bestFit="1" customWidth="1"/>
    <col min="4" max="7" width="7.625" style="333" customWidth="1"/>
    <col min="8" max="8" width="7.625" style="334" customWidth="1"/>
    <col min="9" max="9" width="7.625" style="331" customWidth="1"/>
    <col min="10" max="10" width="7.625" style="332" customWidth="1"/>
    <col min="11" max="14" width="7.625" style="333" customWidth="1"/>
    <col min="15" max="15" width="7.625" style="334" customWidth="1"/>
    <col min="16" max="16" width="7.625" style="331" customWidth="1"/>
    <col min="17" max="17" width="7.625" style="332" customWidth="1"/>
    <col min="18" max="21" width="7.625" style="333" customWidth="1"/>
    <col min="22" max="16384" width="9.00390625" style="146" customWidth="1"/>
  </cols>
  <sheetData>
    <row r="1" spans="1:21" s="123" customFormat="1" ht="13.5" customHeight="1">
      <c r="A1" s="113" t="s">
        <v>123</v>
      </c>
      <c r="B1" s="114" t="s">
        <v>124</v>
      </c>
      <c r="C1" s="115"/>
      <c r="D1" s="116" t="s">
        <v>125</v>
      </c>
      <c r="E1" s="117"/>
      <c r="F1" s="118"/>
      <c r="G1" s="118"/>
      <c r="H1" s="119"/>
      <c r="I1" s="120"/>
      <c r="J1" s="121"/>
      <c r="K1" s="116" t="s">
        <v>126</v>
      </c>
      <c r="L1" s="117"/>
      <c r="M1" s="118"/>
      <c r="N1" s="118"/>
      <c r="O1" s="119"/>
      <c r="P1" s="120"/>
      <c r="Q1" s="121"/>
      <c r="R1" s="116" t="s">
        <v>127</v>
      </c>
      <c r="S1" s="117"/>
      <c r="T1" s="118"/>
      <c r="U1" s="122"/>
    </row>
    <row r="2" spans="1:21" s="123" customFormat="1" ht="13.5" customHeight="1">
      <c r="A2" s="124"/>
      <c r="B2" s="125" t="s">
        <v>128</v>
      </c>
      <c r="C2" s="126" t="s">
        <v>129</v>
      </c>
      <c r="D2" s="127" t="s">
        <v>130</v>
      </c>
      <c r="E2" s="128" t="s">
        <v>133</v>
      </c>
      <c r="F2" s="128" t="s">
        <v>134</v>
      </c>
      <c r="G2" s="129" t="s">
        <v>135</v>
      </c>
      <c r="H2" s="130" t="s">
        <v>131</v>
      </c>
      <c r="I2" s="131" t="s">
        <v>61</v>
      </c>
      <c r="J2" s="132" t="s">
        <v>132</v>
      </c>
      <c r="K2" s="127" t="s">
        <v>130</v>
      </c>
      <c r="L2" s="128" t="s">
        <v>133</v>
      </c>
      <c r="M2" s="128" t="s">
        <v>134</v>
      </c>
      <c r="N2" s="129" t="s">
        <v>135</v>
      </c>
      <c r="O2" s="130" t="s">
        <v>131</v>
      </c>
      <c r="P2" s="131" t="s">
        <v>61</v>
      </c>
      <c r="Q2" s="132" t="s">
        <v>132</v>
      </c>
      <c r="R2" s="127" t="s">
        <v>130</v>
      </c>
      <c r="S2" s="128" t="s">
        <v>133</v>
      </c>
      <c r="T2" s="128" t="s">
        <v>134</v>
      </c>
      <c r="U2" s="133" t="s">
        <v>135</v>
      </c>
    </row>
    <row r="3" spans="1:21" ht="13.5" customHeight="1">
      <c r="A3" s="134">
        <v>1</v>
      </c>
      <c r="B3" s="135" t="s">
        <v>136</v>
      </c>
      <c r="C3" s="136" t="s">
        <v>137</v>
      </c>
      <c r="D3" s="141">
        <v>10</v>
      </c>
      <c r="E3" s="142">
        <f aca="true" t="shared" si="0" ref="E3:E12">F3+G3</f>
        <v>2</v>
      </c>
      <c r="F3" s="137">
        <v>2</v>
      </c>
      <c r="G3" s="138"/>
      <c r="H3" s="139">
        <f aca="true" t="shared" si="1" ref="H3:I11">E3/D3</f>
        <v>0.2</v>
      </c>
      <c r="I3" s="144"/>
      <c r="J3" s="145"/>
      <c r="K3" s="141"/>
      <c r="L3" s="142"/>
      <c r="M3" s="137"/>
      <c r="N3" s="138"/>
      <c r="O3" s="139"/>
      <c r="P3" s="144"/>
      <c r="Q3" s="145"/>
      <c r="R3" s="141">
        <f aca="true" t="shared" si="2" ref="R3:U18">D3-K3</f>
        <v>10</v>
      </c>
      <c r="S3" s="142">
        <f t="shared" si="2"/>
        <v>2</v>
      </c>
      <c r="T3" s="137">
        <f t="shared" si="2"/>
        <v>2</v>
      </c>
      <c r="U3" s="143">
        <f t="shared" si="2"/>
        <v>0</v>
      </c>
    </row>
    <row r="4" spans="1:21" s="158" customFormat="1" ht="13.5" customHeight="1">
      <c r="A4" s="147">
        <v>1</v>
      </c>
      <c r="B4" s="148" t="s">
        <v>1</v>
      </c>
      <c r="C4" s="149" t="s">
        <v>138</v>
      </c>
      <c r="D4" s="150">
        <f>SUM(D3)</f>
        <v>10</v>
      </c>
      <c r="E4" s="154">
        <f t="shared" si="0"/>
        <v>2</v>
      </c>
      <c r="F4" s="151">
        <f>SUM(F3)</f>
        <v>2</v>
      </c>
      <c r="G4" s="152"/>
      <c r="H4" s="153">
        <f t="shared" si="1"/>
        <v>0.2</v>
      </c>
      <c r="I4" s="156"/>
      <c r="J4" s="157"/>
      <c r="K4" s="150"/>
      <c r="L4" s="154"/>
      <c r="M4" s="151"/>
      <c r="N4" s="152"/>
      <c r="O4" s="153"/>
      <c r="P4" s="156"/>
      <c r="Q4" s="157"/>
      <c r="R4" s="150">
        <f t="shared" si="2"/>
        <v>10</v>
      </c>
      <c r="S4" s="154">
        <f t="shared" si="2"/>
        <v>2</v>
      </c>
      <c r="T4" s="151">
        <f t="shared" si="2"/>
        <v>2</v>
      </c>
      <c r="U4" s="155">
        <f t="shared" si="2"/>
        <v>0</v>
      </c>
    </row>
    <row r="5" spans="1:21" ht="13.5" customHeight="1">
      <c r="A5" s="159">
        <v>1</v>
      </c>
      <c r="B5" s="160" t="s">
        <v>139</v>
      </c>
      <c r="C5" s="161" t="s">
        <v>140</v>
      </c>
      <c r="D5" s="166">
        <v>30</v>
      </c>
      <c r="E5" s="167">
        <f t="shared" si="0"/>
        <v>73</v>
      </c>
      <c r="F5" s="162">
        <v>42</v>
      </c>
      <c r="G5" s="163">
        <v>31</v>
      </c>
      <c r="H5" s="164">
        <f t="shared" si="1"/>
        <v>2.433333333333333</v>
      </c>
      <c r="I5" s="169">
        <f t="shared" si="1"/>
        <v>0.5753424657534246</v>
      </c>
      <c r="J5" s="145"/>
      <c r="K5" s="166">
        <v>25</v>
      </c>
      <c r="L5" s="167">
        <f>M5+N5</f>
        <v>68</v>
      </c>
      <c r="M5" s="162">
        <v>36</v>
      </c>
      <c r="N5" s="163">
        <v>32</v>
      </c>
      <c r="O5" s="164">
        <f aca="true" t="shared" si="3" ref="O5:P11">L5/K5</f>
        <v>2.72</v>
      </c>
      <c r="P5" s="169">
        <f t="shared" si="3"/>
        <v>0.5294117647058824</v>
      </c>
      <c r="Q5" s="145"/>
      <c r="R5" s="166">
        <f t="shared" si="2"/>
        <v>5</v>
      </c>
      <c r="S5" s="167">
        <f t="shared" si="2"/>
        <v>5</v>
      </c>
      <c r="T5" s="162">
        <f t="shared" si="2"/>
        <v>6</v>
      </c>
      <c r="U5" s="168">
        <f t="shared" si="2"/>
        <v>-1</v>
      </c>
    </row>
    <row r="6" spans="1:21" ht="13.5" customHeight="1">
      <c r="A6" s="159">
        <v>1</v>
      </c>
      <c r="B6" s="160" t="s">
        <v>139</v>
      </c>
      <c r="C6" s="161" t="s">
        <v>141</v>
      </c>
      <c r="D6" s="166">
        <v>35</v>
      </c>
      <c r="E6" s="167">
        <f>F6+G6</f>
        <v>81</v>
      </c>
      <c r="F6" s="162">
        <v>40</v>
      </c>
      <c r="G6" s="163">
        <v>41</v>
      </c>
      <c r="H6" s="164">
        <f>E6/D6</f>
        <v>2.3142857142857145</v>
      </c>
      <c r="I6" s="169">
        <f>F6/E6</f>
        <v>0.49382716049382713</v>
      </c>
      <c r="J6" s="170"/>
      <c r="K6" s="166">
        <v>35</v>
      </c>
      <c r="L6" s="167">
        <f>M6+N6</f>
        <v>77</v>
      </c>
      <c r="M6" s="162">
        <v>43</v>
      </c>
      <c r="N6" s="163">
        <v>34</v>
      </c>
      <c r="O6" s="164">
        <f t="shared" si="3"/>
        <v>2.2</v>
      </c>
      <c r="P6" s="169">
        <f t="shared" si="3"/>
        <v>0.5584415584415584</v>
      </c>
      <c r="Q6" s="170"/>
      <c r="R6" s="166">
        <f t="shared" si="2"/>
        <v>0</v>
      </c>
      <c r="S6" s="167">
        <f t="shared" si="2"/>
        <v>4</v>
      </c>
      <c r="T6" s="162">
        <f t="shared" si="2"/>
        <v>-3</v>
      </c>
      <c r="U6" s="168">
        <f t="shared" si="2"/>
        <v>7</v>
      </c>
    </row>
    <row r="7" spans="1:21" ht="13.5" customHeight="1">
      <c r="A7" s="171">
        <v>1</v>
      </c>
      <c r="B7" s="172" t="s">
        <v>139</v>
      </c>
      <c r="C7" s="173" t="s">
        <v>142</v>
      </c>
      <c r="D7" s="178">
        <v>120</v>
      </c>
      <c r="E7" s="179">
        <f t="shared" si="0"/>
        <v>255</v>
      </c>
      <c r="F7" s="174">
        <v>202</v>
      </c>
      <c r="G7" s="175">
        <v>53</v>
      </c>
      <c r="H7" s="176">
        <f t="shared" si="1"/>
        <v>2.125</v>
      </c>
      <c r="I7" s="181">
        <f t="shared" si="1"/>
        <v>0.792156862745098</v>
      </c>
      <c r="J7" s="170"/>
      <c r="K7" s="178">
        <v>120</v>
      </c>
      <c r="L7" s="179">
        <f aca="true" t="shared" si="4" ref="L7:L12">M7+N7</f>
        <v>212</v>
      </c>
      <c r="M7" s="174">
        <v>171</v>
      </c>
      <c r="N7" s="175">
        <v>41</v>
      </c>
      <c r="O7" s="176">
        <f t="shared" si="3"/>
        <v>1.7666666666666666</v>
      </c>
      <c r="P7" s="181">
        <f t="shared" si="3"/>
        <v>0.8066037735849056</v>
      </c>
      <c r="Q7" s="170"/>
      <c r="R7" s="178">
        <f t="shared" si="2"/>
        <v>0</v>
      </c>
      <c r="S7" s="179">
        <f t="shared" si="2"/>
        <v>43</v>
      </c>
      <c r="T7" s="174">
        <f t="shared" si="2"/>
        <v>31</v>
      </c>
      <c r="U7" s="180">
        <f t="shared" si="2"/>
        <v>12</v>
      </c>
    </row>
    <row r="8" spans="1:21" ht="13.5" customHeight="1">
      <c r="A8" s="171">
        <v>1</v>
      </c>
      <c r="B8" s="172" t="s">
        <v>139</v>
      </c>
      <c r="C8" s="173" t="s">
        <v>143</v>
      </c>
      <c r="D8" s="178">
        <v>40</v>
      </c>
      <c r="E8" s="179">
        <f t="shared" si="0"/>
        <v>137</v>
      </c>
      <c r="F8" s="174">
        <v>55</v>
      </c>
      <c r="G8" s="175">
        <v>82</v>
      </c>
      <c r="H8" s="176">
        <f t="shared" si="1"/>
        <v>3.425</v>
      </c>
      <c r="I8" s="181">
        <f t="shared" si="1"/>
        <v>0.40145985401459855</v>
      </c>
      <c r="J8" s="170"/>
      <c r="K8" s="178">
        <v>40</v>
      </c>
      <c r="L8" s="179">
        <f t="shared" si="4"/>
        <v>166</v>
      </c>
      <c r="M8" s="174">
        <v>70</v>
      </c>
      <c r="N8" s="175">
        <v>96</v>
      </c>
      <c r="O8" s="176">
        <f t="shared" si="3"/>
        <v>4.15</v>
      </c>
      <c r="P8" s="181">
        <f t="shared" si="3"/>
        <v>0.42168674698795183</v>
      </c>
      <c r="Q8" s="170"/>
      <c r="R8" s="178">
        <f t="shared" si="2"/>
        <v>0</v>
      </c>
      <c r="S8" s="179">
        <f t="shared" si="2"/>
        <v>-29</v>
      </c>
      <c r="T8" s="174">
        <f t="shared" si="2"/>
        <v>-15</v>
      </c>
      <c r="U8" s="180">
        <f t="shared" si="2"/>
        <v>-14</v>
      </c>
    </row>
    <row r="9" spans="1:21" ht="13.5" customHeight="1">
      <c r="A9" s="171">
        <v>1</v>
      </c>
      <c r="B9" s="172" t="s">
        <v>139</v>
      </c>
      <c r="C9" s="173" t="s">
        <v>144</v>
      </c>
      <c r="D9" s="178">
        <v>160</v>
      </c>
      <c r="E9" s="179">
        <f t="shared" si="0"/>
        <v>456</v>
      </c>
      <c r="F9" s="174">
        <v>170</v>
      </c>
      <c r="G9" s="175">
        <v>286</v>
      </c>
      <c r="H9" s="176">
        <f t="shared" si="1"/>
        <v>2.85</v>
      </c>
      <c r="I9" s="181">
        <f t="shared" si="1"/>
        <v>0.37280701754385964</v>
      </c>
      <c r="J9" s="170"/>
      <c r="K9" s="178">
        <v>160</v>
      </c>
      <c r="L9" s="179">
        <f t="shared" si="4"/>
        <v>547</v>
      </c>
      <c r="M9" s="174">
        <v>239</v>
      </c>
      <c r="N9" s="175">
        <v>308</v>
      </c>
      <c r="O9" s="176">
        <f t="shared" si="3"/>
        <v>3.41875</v>
      </c>
      <c r="P9" s="181">
        <f t="shared" si="3"/>
        <v>0.4369287020109689</v>
      </c>
      <c r="Q9" s="170"/>
      <c r="R9" s="178">
        <f t="shared" si="2"/>
        <v>0</v>
      </c>
      <c r="S9" s="179">
        <f t="shared" si="2"/>
        <v>-91</v>
      </c>
      <c r="T9" s="174">
        <f t="shared" si="2"/>
        <v>-69</v>
      </c>
      <c r="U9" s="180">
        <f t="shared" si="2"/>
        <v>-22</v>
      </c>
    </row>
    <row r="10" spans="1:21" ht="13.5" customHeight="1">
      <c r="A10" s="182">
        <v>1</v>
      </c>
      <c r="B10" s="183" t="s">
        <v>139</v>
      </c>
      <c r="C10" s="184" t="s">
        <v>145</v>
      </c>
      <c r="D10" s="189">
        <v>120</v>
      </c>
      <c r="E10" s="190">
        <f t="shared" si="0"/>
        <v>286</v>
      </c>
      <c r="F10" s="185">
        <v>140</v>
      </c>
      <c r="G10" s="186">
        <v>146</v>
      </c>
      <c r="H10" s="187">
        <f t="shared" si="1"/>
        <v>2.3833333333333333</v>
      </c>
      <c r="I10" s="181">
        <f t="shared" si="1"/>
        <v>0.48951048951048953</v>
      </c>
      <c r="J10" s="188"/>
      <c r="K10" s="189">
        <v>80</v>
      </c>
      <c r="L10" s="190">
        <f t="shared" si="4"/>
        <v>267</v>
      </c>
      <c r="M10" s="185">
        <v>168</v>
      </c>
      <c r="N10" s="186">
        <v>99</v>
      </c>
      <c r="O10" s="187">
        <f t="shared" si="3"/>
        <v>3.3375</v>
      </c>
      <c r="P10" s="181">
        <f t="shared" si="3"/>
        <v>0.6292134831460674</v>
      </c>
      <c r="Q10" s="188"/>
      <c r="R10" s="189">
        <f t="shared" si="2"/>
        <v>40</v>
      </c>
      <c r="S10" s="190">
        <f t="shared" si="2"/>
        <v>19</v>
      </c>
      <c r="T10" s="185">
        <f t="shared" si="2"/>
        <v>-28</v>
      </c>
      <c r="U10" s="191">
        <f t="shared" si="2"/>
        <v>47</v>
      </c>
    </row>
    <row r="11" spans="1:21" s="158" customFormat="1" ht="13.5" customHeight="1">
      <c r="A11" s="147">
        <v>1</v>
      </c>
      <c r="B11" s="148" t="s">
        <v>146</v>
      </c>
      <c r="C11" s="149" t="s">
        <v>138</v>
      </c>
      <c r="D11" s="150">
        <f>SUM(D5:D10)</f>
        <v>505</v>
      </c>
      <c r="E11" s="154">
        <f t="shared" si="0"/>
        <v>1288</v>
      </c>
      <c r="F11" s="151">
        <f>SUM(F5:F10)</f>
        <v>649</v>
      </c>
      <c r="G11" s="152">
        <f>SUM(G5:G10)</f>
        <v>639</v>
      </c>
      <c r="H11" s="153">
        <f t="shared" si="1"/>
        <v>2.5504950495049505</v>
      </c>
      <c r="I11" s="156">
        <f t="shared" si="1"/>
        <v>0.5038819875776398</v>
      </c>
      <c r="J11" s="192">
        <f>F11/D11</f>
        <v>1.2851485148514852</v>
      </c>
      <c r="K11" s="150">
        <f>SUM(K5:K10)</f>
        <v>460</v>
      </c>
      <c r="L11" s="154">
        <f t="shared" si="4"/>
        <v>1337</v>
      </c>
      <c r="M11" s="151">
        <f>SUM(M5:M10)</f>
        <v>727</v>
      </c>
      <c r="N11" s="152">
        <f>SUM(N5:N10)</f>
        <v>610</v>
      </c>
      <c r="O11" s="153">
        <f t="shared" si="3"/>
        <v>2.9065217391304348</v>
      </c>
      <c r="P11" s="156">
        <f t="shared" si="3"/>
        <v>0.543754674644727</v>
      </c>
      <c r="Q11" s="192">
        <f>M11/K11</f>
        <v>1.5804347826086957</v>
      </c>
      <c r="R11" s="150">
        <f t="shared" si="2"/>
        <v>45</v>
      </c>
      <c r="S11" s="154">
        <f t="shared" si="2"/>
        <v>-49</v>
      </c>
      <c r="T11" s="151">
        <f t="shared" si="2"/>
        <v>-78</v>
      </c>
      <c r="U11" s="155">
        <f t="shared" si="2"/>
        <v>29</v>
      </c>
    </row>
    <row r="12" spans="1:21" ht="13.5" customHeight="1">
      <c r="A12" s="159">
        <v>1</v>
      </c>
      <c r="B12" s="160" t="s">
        <v>147</v>
      </c>
      <c r="C12" s="161" t="s">
        <v>148</v>
      </c>
      <c r="D12" s="166">
        <v>80</v>
      </c>
      <c r="E12" s="195">
        <f t="shared" si="0"/>
        <v>714</v>
      </c>
      <c r="F12" s="196">
        <v>210</v>
      </c>
      <c r="G12" s="197">
        <v>504</v>
      </c>
      <c r="H12" s="198"/>
      <c r="I12" s="144">
        <f>F12/E12</f>
        <v>0.29411764705882354</v>
      </c>
      <c r="J12" s="170"/>
      <c r="K12" s="166">
        <v>80</v>
      </c>
      <c r="L12" s="195">
        <f t="shared" si="4"/>
        <v>756</v>
      </c>
      <c r="M12" s="196">
        <v>210</v>
      </c>
      <c r="N12" s="197">
        <v>546</v>
      </c>
      <c r="O12" s="198"/>
      <c r="P12" s="144">
        <f>M12/L12</f>
        <v>0.2777777777777778</v>
      </c>
      <c r="Q12" s="170"/>
      <c r="R12" s="199">
        <f t="shared" si="2"/>
        <v>0</v>
      </c>
      <c r="S12" s="200">
        <f t="shared" si="2"/>
        <v>-42</v>
      </c>
      <c r="T12" s="201">
        <f t="shared" si="2"/>
        <v>0</v>
      </c>
      <c r="U12" s="202">
        <f t="shared" si="2"/>
        <v>-42</v>
      </c>
    </row>
    <row r="13" spans="1:21" ht="13.5" customHeight="1">
      <c r="A13" s="171">
        <v>1</v>
      </c>
      <c r="B13" s="172" t="s">
        <v>147</v>
      </c>
      <c r="C13" s="173" t="s">
        <v>149</v>
      </c>
      <c r="D13" s="178">
        <v>90</v>
      </c>
      <c r="E13" s="200"/>
      <c r="F13" s="201"/>
      <c r="G13" s="203"/>
      <c r="H13" s="204"/>
      <c r="I13" s="205"/>
      <c r="J13" s="170"/>
      <c r="K13" s="178">
        <v>90</v>
      </c>
      <c r="L13" s="200"/>
      <c r="M13" s="201"/>
      <c r="N13" s="203"/>
      <c r="O13" s="204"/>
      <c r="P13" s="205"/>
      <c r="Q13" s="170"/>
      <c r="R13" s="178">
        <f t="shared" si="2"/>
        <v>0</v>
      </c>
      <c r="S13" s="200"/>
      <c r="T13" s="201"/>
      <c r="U13" s="202"/>
    </row>
    <row r="14" spans="1:21" ht="13.5" customHeight="1">
      <c r="A14" s="182">
        <v>1</v>
      </c>
      <c r="B14" s="183" t="s">
        <v>147</v>
      </c>
      <c r="C14" s="184" t="s">
        <v>150</v>
      </c>
      <c r="D14" s="189">
        <v>140</v>
      </c>
      <c r="E14" s="208"/>
      <c r="F14" s="209"/>
      <c r="G14" s="210"/>
      <c r="H14" s="211"/>
      <c r="I14" s="212"/>
      <c r="J14" s="170"/>
      <c r="K14" s="189">
        <v>140</v>
      </c>
      <c r="L14" s="208"/>
      <c r="M14" s="209"/>
      <c r="N14" s="210"/>
      <c r="O14" s="211"/>
      <c r="P14" s="212"/>
      <c r="Q14" s="170"/>
      <c r="R14" s="213">
        <f t="shared" si="2"/>
        <v>0</v>
      </c>
      <c r="S14" s="208"/>
      <c r="T14" s="209"/>
      <c r="U14" s="214"/>
    </row>
    <row r="15" spans="1:21" s="158" customFormat="1" ht="13.5" customHeight="1">
      <c r="A15" s="147">
        <v>1</v>
      </c>
      <c r="B15" s="148" t="s">
        <v>151</v>
      </c>
      <c r="C15" s="149" t="s">
        <v>138</v>
      </c>
      <c r="D15" s="150">
        <f>SUM(D12:D14)</f>
        <v>310</v>
      </c>
      <c r="E15" s="154">
        <f aca="true" t="shared" si="5" ref="E15:E24">F15+G15</f>
        <v>714</v>
      </c>
      <c r="F15" s="151">
        <f>SUM(F12:F14)</f>
        <v>210</v>
      </c>
      <c r="G15" s="152">
        <f>SUM(G12:G14)</f>
        <v>504</v>
      </c>
      <c r="H15" s="153">
        <f aca="true" t="shared" si="6" ref="H15:I24">E15/D15</f>
        <v>2.303225806451613</v>
      </c>
      <c r="I15" s="156">
        <f t="shared" si="6"/>
        <v>0.29411764705882354</v>
      </c>
      <c r="J15" s="215">
        <f>F15/D15</f>
        <v>0.6774193548387096</v>
      </c>
      <c r="K15" s="150">
        <f>SUM(K12:K14)</f>
        <v>310</v>
      </c>
      <c r="L15" s="154">
        <f>M15+N15</f>
        <v>756</v>
      </c>
      <c r="M15" s="151">
        <f>SUM(M12:M14)</f>
        <v>210</v>
      </c>
      <c r="N15" s="152">
        <f>SUM(N12:N14)</f>
        <v>546</v>
      </c>
      <c r="O15" s="153">
        <f aca="true" t="shared" si="7" ref="O15:P24">L15/K15</f>
        <v>2.4387096774193546</v>
      </c>
      <c r="P15" s="156">
        <f t="shared" si="7"/>
        <v>0.2777777777777778</v>
      </c>
      <c r="Q15" s="215">
        <f>M15/K15</f>
        <v>0.6774193548387096</v>
      </c>
      <c r="R15" s="150">
        <f t="shared" si="2"/>
        <v>0</v>
      </c>
      <c r="S15" s="154">
        <f t="shared" si="2"/>
        <v>-42</v>
      </c>
      <c r="T15" s="151">
        <f t="shared" si="2"/>
        <v>0</v>
      </c>
      <c r="U15" s="155">
        <f t="shared" si="2"/>
        <v>-42</v>
      </c>
    </row>
    <row r="16" spans="1:21" ht="13.5" customHeight="1">
      <c r="A16" s="159">
        <v>1</v>
      </c>
      <c r="B16" s="160" t="s">
        <v>152</v>
      </c>
      <c r="C16" s="161" t="s">
        <v>153</v>
      </c>
      <c r="D16" s="216">
        <v>360</v>
      </c>
      <c r="E16" s="167">
        <f t="shared" si="5"/>
        <v>99</v>
      </c>
      <c r="F16" s="162">
        <v>17</v>
      </c>
      <c r="G16" s="163">
        <v>82</v>
      </c>
      <c r="H16" s="164"/>
      <c r="I16" s="181">
        <f t="shared" si="6"/>
        <v>0.1717171717171717</v>
      </c>
      <c r="J16" s="145"/>
      <c r="K16" s="166">
        <v>35</v>
      </c>
      <c r="L16" s="167">
        <f>M16+N16</f>
        <v>87</v>
      </c>
      <c r="M16" s="162">
        <v>11</v>
      </c>
      <c r="N16" s="163">
        <v>76</v>
      </c>
      <c r="O16" s="164">
        <f t="shared" si="7"/>
        <v>2.4857142857142858</v>
      </c>
      <c r="P16" s="181">
        <f t="shared" si="7"/>
        <v>0.12643678160919541</v>
      </c>
      <c r="Q16" s="145"/>
      <c r="R16" s="217"/>
      <c r="S16" s="218">
        <f t="shared" si="2"/>
        <v>12</v>
      </c>
      <c r="T16" s="219">
        <f t="shared" si="2"/>
        <v>6</v>
      </c>
      <c r="U16" s="220">
        <f t="shared" si="2"/>
        <v>6</v>
      </c>
    </row>
    <row r="17" spans="1:21" ht="13.5" customHeight="1">
      <c r="A17" s="171">
        <v>1</v>
      </c>
      <c r="B17" s="172" t="s">
        <v>152</v>
      </c>
      <c r="C17" s="173" t="s">
        <v>154</v>
      </c>
      <c r="D17" s="221"/>
      <c r="E17" s="179">
        <f t="shared" si="5"/>
        <v>539</v>
      </c>
      <c r="F17" s="174">
        <v>69</v>
      </c>
      <c r="G17" s="175">
        <v>470</v>
      </c>
      <c r="H17" s="176"/>
      <c r="I17" s="181">
        <f t="shared" si="6"/>
        <v>0.1280148423005566</v>
      </c>
      <c r="J17" s="170"/>
      <c r="K17" s="178">
        <v>175</v>
      </c>
      <c r="L17" s="179">
        <f>M17+N17</f>
        <v>547</v>
      </c>
      <c r="M17" s="174">
        <v>64</v>
      </c>
      <c r="N17" s="175">
        <v>483</v>
      </c>
      <c r="O17" s="176">
        <f t="shared" si="7"/>
        <v>3.125714285714286</v>
      </c>
      <c r="P17" s="181">
        <f t="shared" si="7"/>
        <v>0.1170018281535649</v>
      </c>
      <c r="Q17" s="170"/>
      <c r="R17" s="222"/>
      <c r="S17" s="223">
        <f t="shared" si="2"/>
        <v>-8</v>
      </c>
      <c r="T17" s="224">
        <f t="shared" si="2"/>
        <v>5</v>
      </c>
      <c r="U17" s="225">
        <f t="shared" si="2"/>
        <v>-13</v>
      </c>
    </row>
    <row r="18" spans="1:21" ht="13.5" customHeight="1">
      <c r="A18" s="171">
        <v>1</v>
      </c>
      <c r="B18" s="172" t="s">
        <v>152</v>
      </c>
      <c r="C18" s="173" t="s">
        <v>155</v>
      </c>
      <c r="D18" s="221"/>
      <c r="E18" s="179">
        <f>F18+G18</f>
        <v>33</v>
      </c>
      <c r="F18" s="174">
        <v>33</v>
      </c>
      <c r="G18" s="175"/>
      <c r="H18" s="176"/>
      <c r="I18" s="181">
        <f>F18/E18</f>
        <v>1</v>
      </c>
      <c r="J18" s="170"/>
      <c r="K18" s="178">
        <v>30</v>
      </c>
      <c r="L18" s="179">
        <f>M18+N18</f>
        <v>31</v>
      </c>
      <c r="M18" s="174">
        <v>31</v>
      </c>
      <c r="N18" s="175"/>
      <c r="O18" s="176">
        <f t="shared" si="7"/>
        <v>1.0333333333333334</v>
      </c>
      <c r="P18" s="181">
        <f t="shared" si="7"/>
        <v>1</v>
      </c>
      <c r="Q18" s="170"/>
      <c r="R18" s="222"/>
      <c r="S18" s="223">
        <f t="shared" si="2"/>
        <v>2</v>
      </c>
      <c r="T18" s="224">
        <f t="shared" si="2"/>
        <v>2</v>
      </c>
      <c r="U18" s="225">
        <f t="shared" si="2"/>
        <v>0</v>
      </c>
    </row>
    <row r="19" spans="1:21" ht="13.5" customHeight="1">
      <c r="A19" s="182">
        <v>1</v>
      </c>
      <c r="B19" s="183" t="s">
        <v>152</v>
      </c>
      <c r="C19" s="184" t="s">
        <v>156</v>
      </c>
      <c r="D19" s="226"/>
      <c r="E19" s="190">
        <f t="shared" si="5"/>
        <v>113</v>
      </c>
      <c r="F19" s="185">
        <v>113</v>
      </c>
      <c r="G19" s="186"/>
      <c r="H19" s="187"/>
      <c r="I19" s="181">
        <f t="shared" si="6"/>
        <v>1</v>
      </c>
      <c r="J19" s="188"/>
      <c r="K19" s="189">
        <v>120</v>
      </c>
      <c r="L19" s="190">
        <f aca="true" t="shared" si="8" ref="L19:L24">M19+N19</f>
        <v>93</v>
      </c>
      <c r="M19" s="185">
        <v>93</v>
      </c>
      <c r="N19" s="186"/>
      <c r="O19" s="187">
        <f t="shared" si="7"/>
        <v>0.775</v>
      </c>
      <c r="P19" s="181">
        <f t="shared" si="7"/>
        <v>1</v>
      </c>
      <c r="Q19" s="188"/>
      <c r="R19" s="227"/>
      <c r="S19" s="228">
        <f aca="true" t="shared" si="9" ref="S19:U20">E19-L19</f>
        <v>20</v>
      </c>
      <c r="T19" s="229">
        <f t="shared" si="9"/>
        <v>20</v>
      </c>
      <c r="U19" s="230">
        <f t="shared" si="9"/>
        <v>0</v>
      </c>
    </row>
    <row r="20" spans="1:21" s="158" customFormat="1" ht="13.5" customHeight="1">
      <c r="A20" s="147">
        <v>1</v>
      </c>
      <c r="B20" s="148" t="s">
        <v>157</v>
      </c>
      <c r="C20" s="149" t="s">
        <v>138</v>
      </c>
      <c r="D20" s="150">
        <f>SUM(D16:D19)</f>
        <v>360</v>
      </c>
      <c r="E20" s="154">
        <f t="shared" si="5"/>
        <v>784</v>
      </c>
      <c r="F20" s="151">
        <f>SUM(F16:F19)</f>
        <v>232</v>
      </c>
      <c r="G20" s="152">
        <f>SUM(G16:G19)</f>
        <v>552</v>
      </c>
      <c r="H20" s="153">
        <f t="shared" si="6"/>
        <v>2.1777777777777776</v>
      </c>
      <c r="I20" s="156">
        <f t="shared" si="6"/>
        <v>0.29591836734693877</v>
      </c>
      <c r="J20" s="215">
        <f>F20/D20</f>
        <v>0.6444444444444445</v>
      </c>
      <c r="K20" s="150">
        <f>SUM(K16:K19)</f>
        <v>360</v>
      </c>
      <c r="L20" s="154">
        <f t="shared" si="8"/>
        <v>758</v>
      </c>
      <c r="M20" s="151">
        <f>SUM(M16:M19)</f>
        <v>199</v>
      </c>
      <c r="N20" s="152">
        <f>SUM(N16:N19)</f>
        <v>559</v>
      </c>
      <c r="O20" s="153">
        <f t="shared" si="7"/>
        <v>2.1055555555555556</v>
      </c>
      <c r="P20" s="156">
        <f t="shared" si="7"/>
        <v>0.262532981530343</v>
      </c>
      <c r="Q20" s="215">
        <f>M20/K20</f>
        <v>0.5527777777777778</v>
      </c>
      <c r="R20" s="150">
        <f aca="true" t="shared" si="10" ref="R20:U24">D20-K20</f>
        <v>0</v>
      </c>
      <c r="S20" s="154">
        <f t="shared" si="9"/>
        <v>26</v>
      </c>
      <c r="T20" s="151">
        <f t="shared" si="9"/>
        <v>33</v>
      </c>
      <c r="U20" s="155">
        <f t="shared" si="9"/>
        <v>-7</v>
      </c>
    </row>
    <row r="21" spans="1:21" ht="13.5" customHeight="1">
      <c r="A21" s="159">
        <v>1</v>
      </c>
      <c r="B21" s="160" t="s">
        <v>158</v>
      </c>
      <c r="C21" s="161" t="s">
        <v>159</v>
      </c>
      <c r="D21" s="166">
        <v>90</v>
      </c>
      <c r="E21" s="167">
        <f t="shared" si="5"/>
        <v>503</v>
      </c>
      <c r="F21" s="162">
        <v>44</v>
      </c>
      <c r="G21" s="163">
        <v>459</v>
      </c>
      <c r="H21" s="164">
        <f t="shared" si="6"/>
        <v>5.588888888888889</v>
      </c>
      <c r="I21" s="181">
        <f t="shared" si="6"/>
        <v>0.0874751491053678</v>
      </c>
      <c r="J21" s="145"/>
      <c r="K21" s="166">
        <v>90</v>
      </c>
      <c r="L21" s="167">
        <f t="shared" si="8"/>
        <v>446</v>
      </c>
      <c r="M21" s="162">
        <v>39</v>
      </c>
      <c r="N21" s="163">
        <v>407</v>
      </c>
      <c r="O21" s="164">
        <f t="shared" si="7"/>
        <v>4.955555555555556</v>
      </c>
      <c r="P21" s="181">
        <f t="shared" si="7"/>
        <v>0.08744394618834081</v>
      </c>
      <c r="Q21" s="145"/>
      <c r="R21" s="166">
        <f t="shared" si="10"/>
        <v>0</v>
      </c>
      <c r="S21" s="167">
        <f t="shared" si="10"/>
        <v>57</v>
      </c>
      <c r="T21" s="162">
        <f t="shared" si="10"/>
        <v>5</v>
      </c>
      <c r="U21" s="168">
        <f t="shared" si="10"/>
        <v>52</v>
      </c>
    </row>
    <row r="22" spans="1:21" ht="13.5" customHeight="1">
      <c r="A22" s="182">
        <v>1</v>
      </c>
      <c r="B22" s="183" t="s">
        <v>158</v>
      </c>
      <c r="C22" s="184" t="s">
        <v>160</v>
      </c>
      <c r="D22" s="189">
        <v>45</v>
      </c>
      <c r="E22" s="190">
        <f t="shared" si="5"/>
        <v>28</v>
      </c>
      <c r="F22" s="185">
        <v>9</v>
      </c>
      <c r="G22" s="186">
        <v>19</v>
      </c>
      <c r="H22" s="187">
        <f t="shared" si="6"/>
        <v>0.6222222222222222</v>
      </c>
      <c r="I22" s="181">
        <f t="shared" si="6"/>
        <v>0.32142857142857145</v>
      </c>
      <c r="J22" s="188"/>
      <c r="K22" s="189">
        <v>45</v>
      </c>
      <c r="L22" s="190">
        <f t="shared" si="8"/>
        <v>20</v>
      </c>
      <c r="M22" s="185">
        <v>8</v>
      </c>
      <c r="N22" s="186">
        <v>12</v>
      </c>
      <c r="O22" s="187">
        <f t="shared" si="7"/>
        <v>0.4444444444444444</v>
      </c>
      <c r="P22" s="181">
        <f t="shared" si="7"/>
        <v>0.4</v>
      </c>
      <c r="Q22" s="188"/>
      <c r="R22" s="189">
        <f t="shared" si="10"/>
        <v>0</v>
      </c>
      <c r="S22" s="190">
        <f t="shared" si="10"/>
        <v>8</v>
      </c>
      <c r="T22" s="185">
        <f t="shared" si="10"/>
        <v>1</v>
      </c>
      <c r="U22" s="191">
        <f t="shared" si="10"/>
        <v>7</v>
      </c>
    </row>
    <row r="23" spans="1:21" s="158" customFormat="1" ht="13.5" customHeight="1">
      <c r="A23" s="147">
        <v>1</v>
      </c>
      <c r="B23" s="148" t="s">
        <v>161</v>
      </c>
      <c r="C23" s="149" t="s">
        <v>138</v>
      </c>
      <c r="D23" s="150">
        <f>SUM(D21:D22)</f>
        <v>135</v>
      </c>
      <c r="E23" s="154">
        <f t="shared" si="5"/>
        <v>531</v>
      </c>
      <c r="F23" s="151">
        <f>SUM(F21:F22)</f>
        <v>53</v>
      </c>
      <c r="G23" s="152">
        <f>SUM(G21:G22)</f>
        <v>478</v>
      </c>
      <c r="H23" s="153">
        <f t="shared" si="6"/>
        <v>3.933333333333333</v>
      </c>
      <c r="I23" s="156">
        <f t="shared" si="6"/>
        <v>0.09981167608286252</v>
      </c>
      <c r="J23" s="215">
        <f>F23/D23</f>
        <v>0.3925925925925926</v>
      </c>
      <c r="K23" s="150">
        <f>SUM(K21:K22)</f>
        <v>135</v>
      </c>
      <c r="L23" s="154">
        <f t="shared" si="8"/>
        <v>466</v>
      </c>
      <c r="M23" s="151">
        <f>SUM(M21:M22)</f>
        <v>47</v>
      </c>
      <c r="N23" s="152">
        <f>SUM(N21:N22)</f>
        <v>419</v>
      </c>
      <c r="O23" s="153">
        <f t="shared" si="7"/>
        <v>3.4518518518518517</v>
      </c>
      <c r="P23" s="156">
        <f t="shared" si="7"/>
        <v>0.10085836909871244</v>
      </c>
      <c r="Q23" s="215">
        <f>M23/K23</f>
        <v>0.34814814814814815</v>
      </c>
      <c r="R23" s="150">
        <f t="shared" si="10"/>
        <v>0</v>
      </c>
      <c r="S23" s="154">
        <f t="shared" si="10"/>
        <v>65</v>
      </c>
      <c r="T23" s="151">
        <f t="shared" si="10"/>
        <v>6</v>
      </c>
      <c r="U23" s="155">
        <f t="shared" si="10"/>
        <v>59</v>
      </c>
    </row>
    <row r="24" spans="1:21" ht="13.5" customHeight="1">
      <c r="A24" s="231">
        <v>2</v>
      </c>
      <c r="B24" s="160" t="s">
        <v>162</v>
      </c>
      <c r="C24" s="161" t="s">
        <v>163</v>
      </c>
      <c r="D24" s="221">
        <v>120</v>
      </c>
      <c r="E24" s="200">
        <f t="shared" si="5"/>
        <v>233</v>
      </c>
      <c r="F24" s="201">
        <v>81</v>
      </c>
      <c r="G24" s="203">
        <v>152</v>
      </c>
      <c r="H24" s="204">
        <f t="shared" si="6"/>
        <v>1.9416666666666667</v>
      </c>
      <c r="I24" s="205">
        <f t="shared" si="6"/>
        <v>0.34763948497854075</v>
      </c>
      <c r="J24" s="170"/>
      <c r="K24" s="221">
        <v>120</v>
      </c>
      <c r="L24" s="200">
        <f t="shared" si="8"/>
        <v>295</v>
      </c>
      <c r="M24" s="201">
        <v>85</v>
      </c>
      <c r="N24" s="203">
        <v>210</v>
      </c>
      <c r="O24" s="204">
        <f t="shared" si="7"/>
        <v>2.4583333333333335</v>
      </c>
      <c r="P24" s="205">
        <f t="shared" si="7"/>
        <v>0.288135593220339</v>
      </c>
      <c r="Q24" s="170"/>
      <c r="R24" s="221">
        <f t="shared" si="10"/>
        <v>0</v>
      </c>
      <c r="S24" s="200">
        <f t="shared" si="10"/>
        <v>-62</v>
      </c>
      <c r="T24" s="201">
        <f t="shared" si="10"/>
        <v>-4</v>
      </c>
      <c r="U24" s="202">
        <f t="shared" si="10"/>
        <v>-58</v>
      </c>
    </row>
    <row r="25" spans="1:21" ht="13.5" customHeight="1">
      <c r="A25" s="232">
        <v>2</v>
      </c>
      <c r="B25" s="172" t="s">
        <v>162</v>
      </c>
      <c r="C25" s="173" t="s">
        <v>164</v>
      </c>
      <c r="D25" s="221"/>
      <c r="E25" s="200"/>
      <c r="F25" s="201"/>
      <c r="G25" s="203"/>
      <c r="H25" s="204"/>
      <c r="I25" s="205"/>
      <c r="J25" s="170"/>
      <c r="K25" s="221"/>
      <c r="L25" s="200"/>
      <c r="M25" s="201"/>
      <c r="N25" s="203"/>
      <c r="O25" s="204"/>
      <c r="P25" s="205"/>
      <c r="Q25" s="170"/>
      <c r="R25" s="221"/>
      <c r="S25" s="200"/>
      <c r="T25" s="201"/>
      <c r="U25" s="202"/>
    </row>
    <row r="26" spans="1:21" ht="13.5" customHeight="1">
      <c r="A26" s="232">
        <v>2</v>
      </c>
      <c r="B26" s="172" t="s">
        <v>162</v>
      </c>
      <c r="C26" s="173" t="s">
        <v>165</v>
      </c>
      <c r="D26" s="221"/>
      <c r="E26" s="200"/>
      <c r="F26" s="201"/>
      <c r="G26" s="203"/>
      <c r="H26" s="204"/>
      <c r="I26" s="205"/>
      <c r="J26" s="170"/>
      <c r="K26" s="221"/>
      <c r="L26" s="200"/>
      <c r="M26" s="201"/>
      <c r="N26" s="203"/>
      <c r="O26" s="204"/>
      <c r="P26" s="205"/>
      <c r="Q26" s="170"/>
      <c r="R26" s="221"/>
      <c r="S26" s="200"/>
      <c r="T26" s="201"/>
      <c r="U26" s="202"/>
    </row>
    <row r="27" spans="1:21" ht="13.5" customHeight="1">
      <c r="A27" s="233">
        <v>2</v>
      </c>
      <c r="B27" s="183" t="s">
        <v>162</v>
      </c>
      <c r="C27" s="184" t="s">
        <v>166</v>
      </c>
      <c r="D27" s="166"/>
      <c r="E27" s="167"/>
      <c r="F27" s="162"/>
      <c r="G27" s="163"/>
      <c r="H27" s="164"/>
      <c r="I27" s="169"/>
      <c r="J27" s="234"/>
      <c r="K27" s="166"/>
      <c r="L27" s="167"/>
      <c r="M27" s="162"/>
      <c r="N27" s="163"/>
      <c r="O27" s="164"/>
      <c r="P27" s="169"/>
      <c r="Q27" s="234"/>
      <c r="R27" s="166"/>
      <c r="S27" s="167"/>
      <c r="T27" s="162"/>
      <c r="U27" s="168"/>
    </row>
    <row r="28" spans="1:21" ht="13.5" customHeight="1">
      <c r="A28" s="232">
        <v>2</v>
      </c>
      <c r="B28" s="172" t="s">
        <v>162</v>
      </c>
      <c r="C28" s="173" t="s">
        <v>167</v>
      </c>
      <c r="D28" s="189">
        <v>80</v>
      </c>
      <c r="E28" s="190">
        <f>F28+G28</f>
        <v>103</v>
      </c>
      <c r="F28" s="185">
        <v>62</v>
      </c>
      <c r="G28" s="186">
        <v>41</v>
      </c>
      <c r="H28" s="187">
        <f>E28/D28</f>
        <v>1.2875</v>
      </c>
      <c r="I28" s="235">
        <f>F28/E28</f>
        <v>0.6019417475728155</v>
      </c>
      <c r="J28" s="236"/>
      <c r="K28" s="189">
        <v>80</v>
      </c>
      <c r="L28" s="190">
        <f>M28+N28</f>
        <v>126</v>
      </c>
      <c r="M28" s="185">
        <v>78</v>
      </c>
      <c r="N28" s="186">
        <v>48</v>
      </c>
      <c r="O28" s="187">
        <f>L28/K28</f>
        <v>1.575</v>
      </c>
      <c r="P28" s="235">
        <f>M28/L28</f>
        <v>0.6190476190476191</v>
      </c>
      <c r="Q28" s="236"/>
      <c r="R28" s="189">
        <f>D28-K28</f>
        <v>0</v>
      </c>
      <c r="S28" s="190">
        <f>E28-L28</f>
        <v>-23</v>
      </c>
      <c r="T28" s="185">
        <f>F28-M28</f>
        <v>-16</v>
      </c>
      <c r="U28" s="191">
        <f>G28-N28</f>
        <v>-7</v>
      </c>
    </row>
    <row r="29" spans="1:21" ht="13.5" customHeight="1">
      <c r="A29" s="232">
        <v>2</v>
      </c>
      <c r="B29" s="172" t="s">
        <v>162</v>
      </c>
      <c r="C29" s="173" t="s">
        <v>168</v>
      </c>
      <c r="D29" s="226"/>
      <c r="E29" s="208"/>
      <c r="F29" s="209"/>
      <c r="G29" s="210"/>
      <c r="H29" s="211"/>
      <c r="I29" s="212"/>
      <c r="J29" s="188"/>
      <c r="K29" s="226"/>
      <c r="L29" s="208"/>
      <c r="M29" s="209"/>
      <c r="N29" s="210"/>
      <c r="O29" s="211"/>
      <c r="P29" s="212"/>
      <c r="Q29" s="188"/>
      <c r="R29" s="226"/>
      <c r="S29" s="208"/>
      <c r="T29" s="209"/>
      <c r="U29" s="214"/>
    </row>
    <row r="30" spans="1:21" s="158" customFormat="1" ht="13.5" customHeight="1">
      <c r="A30" s="237">
        <v>2</v>
      </c>
      <c r="B30" s="148" t="s">
        <v>7</v>
      </c>
      <c r="C30" s="149" t="s">
        <v>138</v>
      </c>
      <c r="D30" s="150">
        <f>SUM(D24:D29)</f>
        <v>200</v>
      </c>
      <c r="E30" s="154">
        <f aca="true" t="shared" si="11" ref="E30:E38">F30+G30</f>
        <v>336</v>
      </c>
      <c r="F30" s="151">
        <f>SUM(F24:F29)</f>
        <v>143</v>
      </c>
      <c r="G30" s="152">
        <f>SUM(G24:G29)</f>
        <v>193</v>
      </c>
      <c r="H30" s="153">
        <f>E30/D30</f>
        <v>1.68</v>
      </c>
      <c r="I30" s="156">
        <f>F30/E30</f>
        <v>0.4255952380952381</v>
      </c>
      <c r="J30" s="215">
        <f>F30/D30</f>
        <v>0.715</v>
      </c>
      <c r="K30" s="150">
        <f>SUM(K24:K29)</f>
        <v>200</v>
      </c>
      <c r="L30" s="154">
        <f aca="true" t="shared" si="12" ref="L30:L38">M30+N30</f>
        <v>421</v>
      </c>
      <c r="M30" s="151">
        <f>SUM(M24:M29)</f>
        <v>163</v>
      </c>
      <c r="N30" s="152">
        <f>SUM(N24:N29)</f>
        <v>258</v>
      </c>
      <c r="O30" s="153">
        <f>L30/K30</f>
        <v>2.105</v>
      </c>
      <c r="P30" s="156">
        <f>M30/L30</f>
        <v>0.38717339667458434</v>
      </c>
      <c r="Q30" s="215">
        <f>M30/K30</f>
        <v>0.815</v>
      </c>
      <c r="R30" s="150">
        <f aca="true" t="shared" si="13" ref="R30:U38">D30-K30</f>
        <v>0</v>
      </c>
      <c r="S30" s="154">
        <f t="shared" si="13"/>
        <v>-85</v>
      </c>
      <c r="T30" s="151">
        <f t="shared" si="13"/>
        <v>-20</v>
      </c>
      <c r="U30" s="155">
        <f t="shared" si="13"/>
        <v>-65</v>
      </c>
    </row>
    <row r="31" spans="1:21" ht="13.5" customHeight="1">
      <c r="A31" s="232">
        <v>2</v>
      </c>
      <c r="B31" s="172" t="s">
        <v>169</v>
      </c>
      <c r="C31" s="173" t="s">
        <v>170</v>
      </c>
      <c r="D31" s="221">
        <v>210</v>
      </c>
      <c r="E31" s="179">
        <f>F31+G31</f>
        <v>86</v>
      </c>
      <c r="F31" s="174">
        <v>5</v>
      </c>
      <c r="G31" s="175">
        <v>81</v>
      </c>
      <c r="H31" s="198">
        <f>(E31+E32+E33+E34+E35)/D31</f>
        <v>2.933333333333333</v>
      </c>
      <c r="I31" s="181">
        <f>F31/E31</f>
        <v>0.05813953488372093</v>
      </c>
      <c r="J31" s="170"/>
      <c r="K31" s="221">
        <v>210</v>
      </c>
      <c r="L31" s="179">
        <f t="shared" si="12"/>
        <v>120</v>
      </c>
      <c r="M31" s="174">
        <v>13</v>
      </c>
      <c r="N31" s="175">
        <v>107</v>
      </c>
      <c r="O31" s="198">
        <f>(L31+L32+L33+L34+L35)/K31</f>
        <v>3.776190476190476</v>
      </c>
      <c r="P31" s="181">
        <f aca="true" t="shared" si="14" ref="P31:P38">M31/L31</f>
        <v>0.10833333333333334</v>
      </c>
      <c r="Q31" s="170"/>
      <c r="R31" s="216">
        <f t="shared" si="13"/>
        <v>0</v>
      </c>
      <c r="S31" s="179">
        <f t="shared" si="13"/>
        <v>-34</v>
      </c>
      <c r="T31" s="174">
        <f t="shared" si="13"/>
        <v>-8</v>
      </c>
      <c r="U31" s="180">
        <f t="shared" si="13"/>
        <v>-26</v>
      </c>
    </row>
    <row r="32" spans="1:21" ht="13.5" customHeight="1">
      <c r="A32" s="232">
        <v>2</v>
      </c>
      <c r="B32" s="172" t="s">
        <v>169</v>
      </c>
      <c r="C32" s="173" t="s">
        <v>171</v>
      </c>
      <c r="D32" s="221"/>
      <c r="E32" s="179">
        <f>F32+G32</f>
        <v>349</v>
      </c>
      <c r="F32" s="174">
        <v>58</v>
      </c>
      <c r="G32" s="175">
        <v>291</v>
      </c>
      <c r="H32" s="204"/>
      <c r="I32" s="181">
        <f>F32/E32</f>
        <v>0.166189111747851</v>
      </c>
      <c r="J32" s="170"/>
      <c r="K32" s="221"/>
      <c r="L32" s="179">
        <f t="shared" si="12"/>
        <v>396</v>
      </c>
      <c r="M32" s="174">
        <v>63</v>
      </c>
      <c r="N32" s="175">
        <v>333</v>
      </c>
      <c r="O32" s="204"/>
      <c r="P32" s="181">
        <f t="shared" si="14"/>
        <v>0.1590909090909091</v>
      </c>
      <c r="Q32" s="170"/>
      <c r="R32" s="221"/>
      <c r="S32" s="179">
        <f t="shared" si="13"/>
        <v>-47</v>
      </c>
      <c r="T32" s="174">
        <f t="shared" si="13"/>
        <v>-5</v>
      </c>
      <c r="U32" s="180">
        <f t="shared" si="13"/>
        <v>-42</v>
      </c>
    </row>
    <row r="33" spans="1:21" ht="13.5" customHeight="1">
      <c r="A33" s="232">
        <v>2</v>
      </c>
      <c r="B33" s="172" t="s">
        <v>169</v>
      </c>
      <c r="C33" s="173" t="s">
        <v>172</v>
      </c>
      <c r="D33" s="221"/>
      <c r="E33" s="179">
        <f t="shared" si="11"/>
        <v>73</v>
      </c>
      <c r="F33" s="174">
        <v>20</v>
      </c>
      <c r="G33" s="175">
        <v>53</v>
      </c>
      <c r="H33" s="204"/>
      <c r="I33" s="181">
        <f aca="true" t="shared" si="15" ref="I33:I38">F33/E33</f>
        <v>0.273972602739726</v>
      </c>
      <c r="J33" s="170"/>
      <c r="K33" s="221"/>
      <c r="L33" s="179">
        <f t="shared" si="12"/>
        <v>113</v>
      </c>
      <c r="M33" s="174">
        <v>34</v>
      </c>
      <c r="N33" s="175">
        <v>79</v>
      </c>
      <c r="O33" s="204"/>
      <c r="P33" s="181">
        <f t="shared" si="14"/>
        <v>0.3008849557522124</v>
      </c>
      <c r="Q33" s="170"/>
      <c r="R33" s="221"/>
      <c r="S33" s="179">
        <f t="shared" si="13"/>
        <v>-40</v>
      </c>
      <c r="T33" s="174">
        <f t="shared" si="13"/>
        <v>-14</v>
      </c>
      <c r="U33" s="180">
        <f t="shared" si="13"/>
        <v>-26</v>
      </c>
    </row>
    <row r="34" spans="1:21" ht="13.5" customHeight="1">
      <c r="A34" s="232">
        <v>2</v>
      </c>
      <c r="B34" s="172" t="s">
        <v>169</v>
      </c>
      <c r="C34" s="173" t="s">
        <v>173</v>
      </c>
      <c r="D34" s="221"/>
      <c r="E34" s="179">
        <f t="shared" si="11"/>
        <v>87</v>
      </c>
      <c r="F34" s="174">
        <v>25</v>
      </c>
      <c r="G34" s="175">
        <v>62</v>
      </c>
      <c r="H34" s="204"/>
      <c r="I34" s="181">
        <f t="shared" si="15"/>
        <v>0.28735632183908044</v>
      </c>
      <c r="J34" s="170"/>
      <c r="K34" s="221"/>
      <c r="L34" s="179">
        <f t="shared" si="12"/>
        <v>135</v>
      </c>
      <c r="M34" s="174">
        <v>47</v>
      </c>
      <c r="N34" s="175">
        <v>88</v>
      </c>
      <c r="O34" s="204"/>
      <c r="P34" s="181">
        <f t="shared" si="14"/>
        <v>0.34814814814814815</v>
      </c>
      <c r="Q34" s="170"/>
      <c r="R34" s="221"/>
      <c r="S34" s="179">
        <f t="shared" si="13"/>
        <v>-48</v>
      </c>
      <c r="T34" s="174">
        <f t="shared" si="13"/>
        <v>-22</v>
      </c>
      <c r="U34" s="180">
        <f t="shared" si="13"/>
        <v>-26</v>
      </c>
    </row>
    <row r="35" spans="1:21" ht="13.5" customHeight="1">
      <c r="A35" s="231">
        <v>2</v>
      </c>
      <c r="B35" s="160" t="s">
        <v>169</v>
      </c>
      <c r="C35" s="161" t="s">
        <v>174</v>
      </c>
      <c r="D35" s="166"/>
      <c r="E35" s="167">
        <f>F35+G35</f>
        <v>21</v>
      </c>
      <c r="F35" s="162">
        <v>9</v>
      </c>
      <c r="G35" s="163">
        <v>12</v>
      </c>
      <c r="H35" s="164"/>
      <c r="I35" s="181">
        <f>F35/E35</f>
        <v>0.42857142857142855</v>
      </c>
      <c r="J35" s="234"/>
      <c r="K35" s="166"/>
      <c r="L35" s="167">
        <f t="shared" si="12"/>
        <v>29</v>
      </c>
      <c r="M35" s="162">
        <v>11</v>
      </c>
      <c r="N35" s="163">
        <v>18</v>
      </c>
      <c r="O35" s="164"/>
      <c r="P35" s="181">
        <f t="shared" si="14"/>
        <v>0.3793103448275862</v>
      </c>
      <c r="Q35" s="234"/>
      <c r="R35" s="166"/>
      <c r="S35" s="167">
        <f t="shared" si="13"/>
        <v>-8</v>
      </c>
      <c r="T35" s="162">
        <f t="shared" si="13"/>
        <v>-2</v>
      </c>
      <c r="U35" s="168">
        <f t="shared" si="13"/>
        <v>-6</v>
      </c>
    </row>
    <row r="36" spans="1:21" ht="13.5" customHeight="1">
      <c r="A36" s="233">
        <v>2</v>
      </c>
      <c r="B36" s="183" t="s">
        <v>169</v>
      </c>
      <c r="C36" s="184" t="s">
        <v>175</v>
      </c>
      <c r="D36" s="189">
        <v>30</v>
      </c>
      <c r="E36" s="190">
        <f t="shared" si="11"/>
        <v>67</v>
      </c>
      <c r="F36" s="185">
        <v>20</v>
      </c>
      <c r="G36" s="186">
        <v>47</v>
      </c>
      <c r="H36" s="187">
        <f>E36/D36</f>
        <v>2.2333333333333334</v>
      </c>
      <c r="I36" s="181">
        <f t="shared" si="15"/>
        <v>0.29850746268656714</v>
      </c>
      <c r="J36" s="236"/>
      <c r="K36" s="189">
        <v>30</v>
      </c>
      <c r="L36" s="190">
        <f t="shared" si="12"/>
        <v>85</v>
      </c>
      <c r="M36" s="185">
        <v>24</v>
      </c>
      <c r="N36" s="186">
        <v>61</v>
      </c>
      <c r="O36" s="187">
        <f>L36/K36</f>
        <v>2.8333333333333335</v>
      </c>
      <c r="P36" s="181">
        <f t="shared" si="14"/>
        <v>0.2823529411764706</v>
      </c>
      <c r="Q36" s="236"/>
      <c r="R36" s="189">
        <f>D36-K36</f>
        <v>0</v>
      </c>
      <c r="S36" s="190">
        <f t="shared" si="13"/>
        <v>-18</v>
      </c>
      <c r="T36" s="185">
        <f t="shared" si="13"/>
        <v>-4</v>
      </c>
      <c r="U36" s="191">
        <f t="shared" si="13"/>
        <v>-14</v>
      </c>
    </row>
    <row r="37" spans="1:21" s="158" customFormat="1" ht="13.5" customHeight="1">
      <c r="A37" s="237">
        <v>2</v>
      </c>
      <c r="B37" s="148" t="s">
        <v>9</v>
      </c>
      <c r="C37" s="149" t="s">
        <v>138</v>
      </c>
      <c r="D37" s="150">
        <f>SUM(D31:D36)</f>
        <v>240</v>
      </c>
      <c r="E37" s="154">
        <f t="shared" si="11"/>
        <v>683</v>
      </c>
      <c r="F37" s="151">
        <f>SUM(F31:F36)</f>
        <v>137</v>
      </c>
      <c r="G37" s="152">
        <f>SUM(G31:G36)</f>
        <v>546</v>
      </c>
      <c r="H37" s="153">
        <f>E37/D37</f>
        <v>2.845833333333333</v>
      </c>
      <c r="I37" s="156">
        <f t="shared" si="15"/>
        <v>0.2005856515373353</v>
      </c>
      <c r="J37" s="215">
        <f>F37/D37</f>
        <v>0.5708333333333333</v>
      </c>
      <c r="K37" s="150">
        <f>SUM(K31:K36)</f>
        <v>240</v>
      </c>
      <c r="L37" s="154">
        <f t="shared" si="12"/>
        <v>878</v>
      </c>
      <c r="M37" s="151">
        <f>SUM(M31:M36)</f>
        <v>192</v>
      </c>
      <c r="N37" s="152">
        <f>SUM(N31:N36)</f>
        <v>686</v>
      </c>
      <c r="O37" s="153">
        <f>L37/K37</f>
        <v>3.658333333333333</v>
      </c>
      <c r="P37" s="156">
        <f t="shared" si="14"/>
        <v>0.21867881548974943</v>
      </c>
      <c r="Q37" s="215">
        <f>M37/K37</f>
        <v>0.8</v>
      </c>
      <c r="R37" s="150">
        <f>D37-K37</f>
        <v>0</v>
      </c>
      <c r="S37" s="154">
        <f t="shared" si="13"/>
        <v>-195</v>
      </c>
      <c r="T37" s="151">
        <f t="shared" si="13"/>
        <v>-55</v>
      </c>
      <c r="U37" s="155">
        <f t="shared" si="13"/>
        <v>-140</v>
      </c>
    </row>
    <row r="38" spans="1:21" ht="13.5" customHeight="1">
      <c r="A38" s="231">
        <v>2</v>
      </c>
      <c r="B38" s="160" t="s">
        <v>177</v>
      </c>
      <c r="C38" s="161" t="s">
        <v>178</v>
      </c>
      <c r="D38" s="216">
        <v>110</v>
      </c>
      <c r="E38" s="238">
        <f t="shared" si="11"/>
        <v>191</v>
      </c>
      <c r="F38" s="239">
        <v>60</v>
      </c>
      <c r="G38" s="240">
        <v>131</v>
      </c>
      <c r="H38" s="198"/>
      <c r="I38" s="144">
        <f t="shared" si="15"/>
        <v>0.31413612565445026</v>
      </c>
      <c r="J38" s="145"/>
      <c r="K38" s="216">
        <v>80</v>
      </c>
      <c r="L38" s="238">
        <f t="shared" si="12"/>
        <v>219</v>
      </c>
      <c r="M38" s="239">
        <v>85</v>
      </c>
      <c r="N38" s="240">
        <v>134</v>
      </c>
      <c r="O38" s="198"/>
      <c r="P38" s="144">
        <f t="shared" si="14"/>
        <v>0.3881278538812785</v>
      </c>
      <c r="Q38" s="145"/>
      <c r="R38" s="216">
        <f>D38-K38</f>
        <v>30</v>
      </c>
      <c r="S38" s="195">
        <f t="shared" si="13"/>
        <v>-28</v>
      </c>
      <c r="T38" s="196">
        <f t="shared" si="13"/>
        <v>-25</v>
      </c>
      <c r="U38" s="241">
        <f t="shared" si="13"/>
        <v>-3</v>
      </c>
    </row>
    <row r="39" spans="1:21" ht="13.5" customHeight="1">
      <c r="A39" s="232">
        <v>2</v>
      </c>
      <c r="B39" s="172" t="s">
        <v>176</v>
      </c>
      <c r="C39" s="173" t="s">
        <v>179</v>
      </c>
      <c r="D39" s="221"/>
      <c r="E39" s="200"/>
      <c r="F39" s="201"/>
      <c r="G39" s="203"/>
      <c r="H39" s="204"/>
      <c r="I39" s="205"/>
      <c r="J39" s="170"/>
      <c r="K39" s="221"/>
      <c r="L39" s="200"/>
      <c r="M39" s="201"/>
      <c r="N39" s="203"/>
      <c r="O39" s="204"/>
      <c r="P39" s="205"/>
      <c r="Q39" s="170"/>
      <c r="R39" s="221"/>
      <c r="S39" s="200"/>
      <c r="T39" s="201"/>
      <c r="U39" s="202"/>
    </row>
    <row r="40" spans="1:21" ht="13.5" customHeight="1">
      <c r="A40" s="232">
        <v>2</v>
      </c>
      <c r="B40" s="172" t="s">
        <v>176</v>
      </c>
      <c r="C40" s="173" t="s">
        <v>180</v>
      </c>
      <c r="D40" s="221"/>
      <c r="E40" s="200"/>
      <c r="F40" s="201"/>
      <c r="G40" s="203"/>
      <c r="H40" s="204"/>
      <c r="I40" s="205"/>
      <c r="J40" s="170"/>
      <c r="K40" s="221"/>
      <c r="L40" s="200"/>
      <c r="M40" s="201"/>
      <c r="N40" s="203"/>
      <c r="O40" s="204"/>
      <c r="P40" s="205"/>
      <c r="Q40" s="170"/>
      <c r="R40" s="221"/>
      <c r="S40" s="200"/>
      <c r="T40" s="201"/>
      <c r="U40" s="202"/>
    </row>
    <row r="41" spans="1:21" ht="13.5" customHeight="1">
      <c r="A41" s="233">
        <v>2</v>
      </c>
      <c r="B41" s="183" t="s">
        <v>176</v>
      </c>
      <c r="C41" s="184" t="s">
        <v>181</v>
      </c>
      <c r="D41" s="226"/>
      <c r="E41" s="208"/>
      <c r="F41" s="209"/>
      <c r="G41" s="210"/>
      <c r="H41" s="211"/>
      <c r="I41" s="212"/>
      <c r="J41" s="188"/>
      <c r="K41" s="226"/>
      <c r="L41" s="208"/>
      <c r="M41" s="209"/>
      <c r="N41" s="210"/>
      <c r="O41" s="211"/>
      <c r="P41" s="212"/>
      <c r="Q41" s="188"/>
      <c r="R41" s="226"/>
      <c r="S41" s="208"/>
      <c r="T41" s="209"/>
      <c r="U41" s="214"/>
    </row>
    <row r="42" spans="1:21" s="158" customFormat="1" ht="13.5" customHeight="1">
      <c r="A42" s="237">
        <v>2</v>
      </c>
      <c r="B42" s="148" t="s">
        <v>10</v>
      </c>
      <c r="C42" s="149" t="s">
        <v>138</v>
      </c>
      <c r="D42" s="150">
        <f>SUM(D38:D41)</f>
        <v>110</v>
      </c>
      <c r="E42" s="154">
        <f aca="true" t="shared" si="16" ref="E42:E75">F42+G42</f>
        <v>191</v>
      </c>
      <c r="F42" s="151">
        <f>SUM(F38:F41)</f>
        <v>60</v>
      </c>
      <c r="G42" s="152">
        <f>SUM(G38:G41)</f>
        <v>131</v>
      </c>
      <c r="H42" s="153">
        <f>E42/D42</f>
        <v>1.7363636363636363</v>
      </c>
      <c r="I42" s="156">
        <f>F42/E42</f>
        <v>0.31413612565445026</v>
      </c>
      <c r="J42" s="215">
        <f>F42/D42</f>
        <v>0.5454545454545454</v>
      </c>
      <c r="K42" s="150">
        <f>SUM(K38:K41)</f>
        <v>80</v>
      </c>
      <c r="L42" s="154">
        <f>M42+N42</f>
        <v>219</v>
      </c>
      <c r="M42" s="151">
        <f>SUM(M38:M41)</f>
        <v>85</v>
      </c>
      <c r="N42" s="152">
        <f>SUM(N38:N41)</f>
        <v>134</v>
      </c>
      <c r="O42" s="153">
        <f>L42/K42</f>
        <v>2.7375</v>
      </c>
      <c r="P42" s="156">
        <f>M42/L42</f>
        <v>0.3881278538812785</v>
      </c>
      <c r="Q42" s="192">
        <f>M42/K42</f>
        <v>1.0625</v>
      </c>
      <c r="R42" s="150">
        <f aca="true" t="shared" si="17" ref="R42:U59">D42-K42</f>
        <v>30</v>
      </c>
      <c r="S42" s="154">
        <f t="shared" si="17"/>
        <v>-28</v>
      </c>
      <c r="T42" s="151">
        <f t="shared" si="17"/>
        <v>-25</v>
      </c>
      <c r="U42" s="155">
        <f t="shared" si="17"/>
        <v>-3</v>
      </c>
    </row>
    <row r="43" spans="1:21" ht="13.5" customHeight="1">
      <c r="A43" s="243">
        <v>2</v>
      </c>
      <c r="B43" s="244" t="s">
        <v>182</v>
      </c>
      <c r="C43" s="245" t="s">
        <v>183</v>
      </c>
      <c r="D43" s="221">
        <v>160</v>
      </c>
      <c r="E43" s="200">
        <f t="shared" si="16"/>
        <v>250</v>
      </c>
      <c r="F43" s="201">
        <v>77</v>
      </c>
      <c r="G43" s="203">
        <v>173</v>
      </c>
      <c r="H43" s="204"/>
      <c r="I43" s="235">
        <f aca="true" t="shared" si="18" ref="I43:I75">F43/E43</f>
        <v>0.308</v>
      </c>
      <c r="J43" s="170"/>
      <c r="K43" s="221">
        <v>160</v>
      </c>
      <c r="L43" s="200">
        <f>M43+N43</f>
        <v>266</v>
      </c>
      <c r="M43" s="201">
        <v>108</v>
      </c>
      <c r="N43" s="203">
        <v>158</v>
      </c>
      <c r="O43" s="204"/>
      <c r="P43" s="235">
        <f>M43/L43</f>
        <v>0.40601503759398494</v>
      </c>
      <c r="Q43" s="170"/>
      <c r="R43" s="221">
        <f t="shared" si="17"/>
        <v>0</v>
      </c>
      <c r="S43" s="200">
        <f t="shared" si="17"/>
        <v>-16</v>
      </c>
      <c r="T43" s="201">
        <f t="shared" si="17"/>
        <v>-31</v>
      </c>
      <c r="U43" s="202">
        <f t="shared" si="17"/>
        <v>15</v>
      </c>
    </row>
    <row r="44" spans="1:21" ht="13.5" customHeight="1">
      <c r="A44" s="232">
        <v>2</v>
      </c>
      <c r="B44" s="172" t="s">
        <v>182</v>
      </c>
      <c r="C44" s="248" t="s">
        <v>184</v>
      </c>
      <c r="D44" s="221"/>
      <c r="E44" s="200"/>
      <c r="F44" s="201"/>
      <c r="G44" s="203"/>
      <c r="H44" s="204"/>
      <c r="I44" s="249"/>
      <c r="J44" s="170"/>
      <c r="K44" s="221"/>
      <c r="L44" s="200"/>
      <c r="M44" s="201"/>
      <c r="N44" s="203"/>
      <c r="O44" s="204"/>
      <c r="P44" s="249"/>
      <c r="Q44" s="170"/>
      <c r="R44" s="221"/>
      <c r="S44" s="200"/>
      <c r="T44" s="201"/>
      <c r="U44" s="202"/>
    </row>
    <row r="45" spans="1:21" ht="13.5" customHeight="1">
      <c r="A45" s="232">
        <v>2</v>
      </c>
      <c r="B45" s="172" t="s">
        <v>182</v>
      </c>
      <c r="C45" s="248" t="s">
        <v>185</v>
      </c>
      <c r="D45" s="221"/>
      <c r="E45" s="200"/>
      <c r="F45" s="201"/>
      <c r="G45" s="203"/>
      <c r="H45" s="204"/>
      <c r="I45" s="205"/>
      <c r="J45" s="170"/>
      <c r="K45" s="221"/>
      <c r="L45" s="200"/>
      <c r="M45" s="201"/>
      <c r="N45" s="203"/>
      <c r="O45" s="204"/>
      <c r="P45" s="205"/>
      <c r="Q45" s="170"/>
      <c r="R45" s="221"/>
      <c r="S45" s="200"/>
      <c r="T45" s="201"/>
      <c r="U45" s="202"/>
    </row>
    <row r="46" spans="1:21" ht="13.5" customHeight="1">
      <c r="A46" s="250">
        <v>2</v>
      </c>
      <c r="B46" s="251" t="s">
        <v>182</v>
      </c>
      <c r="C46" s="252" t="s">
        <v>186</v>
      </c>
      <c r="D46" s="221"/>
      <c r="E46" s="200"/>
      <c r="F46" s="201"/>
      <c r="G46" s="203"/>
      <c r="H46" s="204"/>
      <c r="I46" s="205"/>
      <c r="J46" s="170"/>
      <c r="K46" s="221"/>
      <c r="L46" s="200"/>
      <c r="M46" s="201"/>
      <c r="N46" s="203"/>
      <c r="O46" s="204"/>
      <c r="P46" s="205"/>
      <c r="Q46" s="170"/>
      <c r="R46" s="221"/>
      <c r="S46" s="200"/>
      <c r="T46" s="201"/>
      <c r="U46" s="202"/>
    </row>
    <row r="47" spans="1:21" s="158" customFormat="1" ht="13.5" customHeight="1">
      <c r="A47" s="237">
        <v>2</v>
      </c>
      <c r="B47" s="148" t="s">
        <v>187</v>
      </c>
      <c r="C47" s="149" t="s">
        <v>138</v>
      </c>
      <c r="D47" s="150">
        <f>SUM(D43)</f>
        <v>160</v>
      </c>
      <c r="E47" s="154">
        <f t="shared" si="16"/>
        <v>250</v>
      </c>
      <c r="F47" s="151">
        <f>SUM(F43)</f>
        <v>77</v>
      </c>
      <c r="G47" s="152">
        <f>SUM(G43)</f>
        <v>173</v>
      </c>
      <c r="H47" s="153">
        <f>E47/D47</f>
        <v>1.5625</v>
      </c>
      <c r="I47" s="156">
        <f t="shared" si="18"/>
        <v>0.308</v>
      </c>
      <c r="J47" s="215">
        <f>F47/D47</f>
        <v>0.48125</v>
      </c>
      <c r="K47" s="150">
        <f>SUM(K43)</f>
        <v>160</v>
      </c>
      <c r="L47" s="154">
        <f aca="true" t="shared" si="19" ref="L47:L69">M47+N47</f>
        <v>266</v>
      </c>
      <c r="M47" s="151">
        <f>SUM(M43)</f>
        <v>108</v>
      </c>
      <c r="N47" s="152">
        <f>SUM(N43)</f>
        <v>158</v>
      </c>
      <c r="O47" s="153">
        <f>L47/K47</f>
        <v>1.6625</v>
      </c>
      <c r="P47" s="156">
        <f>M47/L47</f>
        <v>0.40601503759398494</v>
      </c>
      <c r="Q47" s="215">
        <f>M47/K47</f>
        <v>0.675</v>
      </c>
      <c r="R47" s="150">
        <f t="shared" si="17"/>
        <v>0</v>
      </c>
      <c r="S47" s="154">
        <f t="shared" si="17"/>
        <v>-16</v>
      </c>
      <c r="T47" s="151">
        <f t="shared" si="17"/>
        <v>-31</v>
      </c>
      <c r="U47" s="155">
        <f t="shared" si="17"/>
        <v>15</v>
      </c>
    </row>
    <row r="48" spans="1:21" ht="13.5" customHeight="1">
      <c r="A48" s="231">
        <v>2</v>
      </c>
      <c r="B48" s="160" t="s">
        <v>188</v>
      </c>
      <c r="C48" s="161" t="s">
        <v>150</v>
      </c>
      <c r="D48" s="216">
        <v>146</v>
      </c>
      <c r="E48" s="167">
        <f t="shared" si="16"/>
        <v>41</v>
      </c>
      <c r="F48" s="162">
        <v>15</v>
      </c>
      <c r="G48" s="163">
        <v>26</v>
      </c>
      <c r="H48" s="164"/>
      <c r="I48" s="181">
        <f t="shared" si="18"/>
        <v>0.36585365853658536</v>
      </c>
      <c r="J48" s="170"/>
      <c r="K48" s="216">
        <v>178</v>
      </c>
      <c r="L48" s="167">
        <f t="shared" si="19"/>
        <v>75</v>
      </c>
      <c r="M48" s="162">
        <v>45</v>
      </c>
      <c r="N48" s="163">
        <v>30</v>
      </c>
      <c r="O48" s="164"/>
      <c r="P48" s="181">
        <f>M48/L48</f>
        <v>0.6</v>
      </c>
      <c r="Q48" s="170"/>
      <c r="R48" s="216">
        <f t="shared" si="17"/>
        <v>-32</v>
      </c>
      <c r="S48" s="167">
        <f t="shared" si="17"/>
        <v>-34</v>
      </c>
      <c r="T48" s="162">
        <f t="shared" si="17"/>
        <v>-30</v>
      </c>
      <c r="U48" s="168">
        <f t="shared" si="17"/>
        <v>-4</v>
      </c>
    </row>
    <row r="49" spans="1:21" ht="13.5" customHeight="1">
      <c r="A49" s="233">
        <v>2</v>
      </c>
      <c r="B49" s="183" t="s">
        <v>188</v>
      </c>
      <c r="C49" s="184" t="s">
        <v>185</v>
      </c>
      <c r="D49" s="226"/>
      <c r="E49" s="190">
        <f t="shared" si="16"/>
        <v>98</v>
      </c>
      <c r="F49" s="185">
        <v>53</v>
      </c>
      <c r="G49" s="186">
        <v>45</v>
      </c>
      <c r="H49" s="187"/>
      <c r="I49" s="181">
        <f t="shared" si="18"/>
        <v>0.5408163265306123</v>
      </c>
      <c r="J49" s="170"/>
      <c r="K49" s="226"/>
      <c r="L49" s="190">
        <f t="shared" si="19"/>
        <v>105</v>
      </c>
      <c r="M49" s="185">
        <v>67</v>
      </c>
      <c r="N49" s="186">
        <v>38</v>
      </c>
      <c r="O49" s="187"/>
      <c r="P49" s="181">
        <f>M49/L49</f>
        <v>0.638095238095238</v>
      </c>
      <c r="Q49" s="170"/>
      <c r="R49" s="226"/>
      <c r="S49" s="190">
        <f t="shared" si="17"/>
        <v>-7</v>
      </c>
      <c r="T49" s="185">
        <f t="shared" si="17"/>
        <v>-14</v>
      </c>
      <c r="U49" s="191">
        <f t="shared" si="17"/>
        <v>7</v>
      </c>
    </row>
    <row r="50" spans="1:21" s="158" customFormat="1" ht="13.5" customHeight="1">
      <c r="A50" s="237">
        <v>2</v>
      </c>
      <c r="B50" s="148" t="s">
        <v>11</v>
      </c>
      <c r="C50" s="149" t="s">
        <v>138</v>
      </c>
      <c r="D50" s="150">
        <f>SUM(D48:D49)</f>
        <v>146</v>
      </c>
      <c r="E50" s="154">
        <f t="shared" si="16"/>
        <v>139</v>
      </c>
      <c r="F50" s="151">
        <f>SUM(F48:F49)</f>
        <v>68</v>
      </c>
      <c r="G50" s="152">
        <f>SUM(G48:G49)</f>
        <v>71</v>
      </c>
      <c r="H50" s="153">
        <f aca="true" t="shared" si="20" ref="H50:H56">E50/D50</f>
        <v>0.952054794520548</v>
      </c>
      <c r="I50" s="156">
        <f t="shared" si="18"/>
        <v>0.4892086330935252</v>
      </c>
      <c r="J50" s="215">
        <f>F50/D50</f>
        <v>0.4657534246575342</v>
      </c>
      <c r="K50" s="150">
        <f>SUM(K48:K49)</f>
        <v>178</v>
      </c>
      <c r="L50" s="154">
        <f t="shared" si="19"/>
        <v>180</v>
      </c>
      <c r="M50" s="151">
        <f>SUM(M48:M49)</f>
        <v>112</v>
      </c>
      <c r="N50" s="152">
        <f>SUM(N48:N49)</f>
        <v>68</v>
      </c>
      <c r="O50" s="153">
        <f aca="true" t="shared" si="21" ref="O50:P65">L50/K50</f>
        <v>1.0112359550561798</v>
      </c>
      <c r="P50" s="156">
        <f>M50/L50</f>
        <v>0.6222222222222222</v>
      </c>
      <c r="Q50" s="215">
        <f>M50/K50</f>
        <v>0.6292134831460674</v>
      </c>
      <c r="R50" s="150">
        <f aca="true" t="shared" si="22" ref="R50:R57">D50-K50</f>
        <v>-32</v>
      </c>
      <c r="S50" s="154">
        <f t="shared" si="17"/>
        <v>-41</v>
      </c>
      <c r="T50" s="151">
        <f t="shared" si="17"/>
        <v>-44</v>
      </c>
      <c r="U50" s="155">
        <f t="shared" si="17"/>
        <v>3</v>
      </c>
    </row>
    <row r="51" spans="1:21" ht="13.5" customHeight="1">
      <c r="A51" s="231">
        <v>2</v>
      </c>
      <c r="B51" s="160" t="s">
        <v>189</v>
      </c>
      <c r="C51" s="161" t="s">
        <v>190</v>
      </c>
      <c r="D51" s="166">
        <v>30</v>
      </c>
      <c r="E51" s="167">
        <f>F51+G51</f>
        <v>180</v>
      </c>
      <c r="F51" s="162">
        <v>43</v>
      </c>
      <c r="G51" s="163">
        <v>137</v>
      </c>
      <c r="H51" s="164">
        <f>E51/D51</f>
        <v>6</v>
      </c>
      <c r="I51" s="181">
        <f>F51/E51</f>
        <v>0.2388888888888889</v>
      </c>
      <c r="J51" s="234"/>
      <c r="K51" s="166">
        <v>30</v>
      </c>
      <c r="L51" s="167">
        <f t="shared" si="19"/>
        <v>103</v>
      </c>
      <c r="M51" s="162">
        <v>23</v>
      </c>
      <c r="N51" s="163">
        <v>80</v>
      </c>
      <c r="O51" s="164">
        <f t="shared" si="21"/>
        <v>3.433333333333333</v>
      </c>
      <c r="P51" s="181">
        <f>M51/L51</f>
        <v>0.22330097087378642</v>
      </c>
      <c r="Q51" s="234"/>
      <c r="R51" s="166">
        <f t="shared" si="22"/>
        <v>0</v>
      </c>
      <c r="S51" s="167">
        <f t="shared" si="17"/>
        <v>77</v>
      </c>
      <c r="T51" s="162">
        <f t="shared" si="17"/>
        <v>20</v>
      </c>
      <c r="U51" s="168">
        <f t="shared" si="17"/>
        <v>57</v>
      </c>
    </row>
    <row r="52" spans="1:21" ht="13.5" customHeight="1">
      <c r="A52" s="231">
        <v>2</v>
      </c>
      <c r="B52" s="160" t="s">
        <v>189</v>
      </c>
      <c r="C52" s="161" t="s">
        <v>191</v>
      </c>
      <c r="D52" s="166">
        <v>140</v>
      </c>
      <c r="E52" s="167">
        <f>F52+G52</f>
        <v>629</v>
      </c>
      <c r="F52" s="162">
        <v>198</v>
      </c>
      <c r="G52" s="163">
        <v>431</v>
      </c>
      <c r="H52" s="164">
        <f>E52/D52</f>
        <v>4.492857142857143</v>
      </c>
      <c r="I52" s="181">
        <f>F52/E52</f>
        <v>0.314785373608903</v>
      </c>
      <c r="J52" s="234"/>
      <c r="K52" s="166">
        <v>110</v>
      </c>
      <c r="L52" s="167">
        <f t="shared" si="19"/>
        <v>423</v>
      </c>
      <c r="M52" s="162">
        <v>153</v>
      </c>
      <c r="N52" s="163">
        <v>270</v>
      </c>
      <c r="O52" s="164">
        <f t="shared" si="21"/>
        <v>3.8454545454545452</v>
      </c>
      <c r="P52" s="181">
        <f>M52/L52</f>
        <v>0.3617021276595745</v>
      </c>
      <c r="Q52" s="234"/>
      <c r="R52" s="166">
        <f t="shared" si="22"/>
        <v>30</v>
      </c>
      <c r="S52" s="167">
        <f t="shared" si="17"/>
        <v>206</v>
      </c>
      <c r="T52" s="162">
        <f t="shared" si="17"/>
        <v>45</v>
      </c>
      <c r="U52" s="168">
        <f t="shared" si="17"/>
        <v>161</v>
      </c>
    </row>
    <row r="53" spans="1:21" ht="13.5" customHeight="1">
      <c r="A53" s="232">
        <v>2</v>
      </c>
      <c r="B53" s="172" t="s">
        <v>189</v>
      </c>
      <c r="C53" s="173" t="s">
        <v>192</v>
      </c>
      <c r="D53" s="178">
        <v>80</v>
      </c>
      <c r="E53" s="179">
        <f t="shared" si="16"/>
        <v>367</v>
      </c>
      <c r="F53" s="174">
        <v>165</v>
      </c>
      <c r="G53" s="175">
        <v>202</v>
      </c>
      <c r="H53" s="176">
        <f t="shared" si="20"/>
        <v>4.5875</v>
      </c>
      <c r="I53" s="181">
        <f t="shared" si="18"/>
        <v>0.44959128065395093</v>
      </c>
      <c r="J53" s="256"/>
      <c r="K53" s="178">
        <v>70</v>
      </c>
      <c r="L53" s="179">
        <f t="shared" si="19"/>
        <v>232</v>
      </c>
      <c r="M53" s="174">
        <v>114</v>
      </c>
      <c r="N53" s="175">
        <v>118</v>
      </c>
      <c r="O53" s="176">
        <f t="shared" si="21"/>
        <v>3.3142857142857145</v>
      </c>
      <c r="P53" s="181">
        <f t="shared" si="21"/>
        <v>0.49137931034482757</v>
      </c>
      <c r="Q53" s="256"/>
      <c r="R53" s="178">
        <f t="shared" si="22"/>
        <v>10</v>
      </c>
      <c r="S53" s="179">
        <f t="shared" si="17"/>
        <v>135</v>
      </c>
      <c r="T53" s="174">
        <f t="shared" si="17"/>
        <v>51</v>
      </c>
      <c r="U53" s="180">
        <f t="shared" si="17"/>
        <v>84</v>
      </c>
    </row>
    <row r="54" spans="1:21" ht="13.5" customHeight="1">
      <c r="A54" s="233">
        <v>2</v>
      </c>
      <c r="B54" s="183" t="s">
        <v>189</v>
      </c>
      <c r="C54" s="184" t="s">
        <v>156</v>
      </c>
      <c r="D54" s="189">
        <v>30</v>
      </c>
      <c r="E54" s="190">
        <f t="shared" si="16"/>
        <v>63</v>
      </c>
      <c r="F54" s="185">
        <v>34</v>
      </c>
      <c r="G54" s="186">
        <v>29</v>
      </c>
      <c r="H54" s="187">
        <f t="shared" si="20"/>
        <v>2.1</v>
      </c>
      <c r="I54" s="181">
        <f t="shared" si="18"/>
        <v>0.5396825396825397</v>
      </c>
      <c r="J54" s="236"/>
      <c r="K54" s="189">
        <v>30</v>
      </c>
      <c r="L54" s="190">
        <f t="shared" si="19"/>
        <v>62</v>
      </c>
      <c r="M54" s="185">
        <v>30</v>
      </c>
      <c r="N54" s="186">
        <v>32</v>
      </c>
      <c r="O54" s="187">
        <f t="shared" si="21"/>
        <v>2.066666666666667</v>
      </c>
      <c r="P54" s="181">
        <f t="shared" si="21"/>
        <v>0.4838709677419355</v>
      </c>
      <c r="Q54" s="236"/>
      <c r="R54" s="189">
        <f t="shared" si="22"/>
        <v>0</v>
      </c>
      <c r="S54" s="190">
        <f t="shared" si="17"/>
        <v>1</v>
      </c>
      <c r="T54" s="185">
        <f t="shared" si="17"/>
        <v>4</v>
      </c>
      <c r="U54" s="191">
        <f t="shared" si="17"/>
        <v>-3</v>
      </c>
    </row>
    <row r="55" spans="1:21" ht="13.5" customHeight="1">
      <c r="A55" s="232">
        <v>2</v>
      </c>
      <c r="B55" s="172" t="s">
        <v>189</v>
      </c>
      <c r="C55" s="173" t="s">
        <v>193</v>
      </c>
      <c r="D55" s="178">
        <v>60</v>
      </c>
      <c r="E55" s="179">
        <f t="shared" si="16"/>
        <v>245</v>
      </c>
      <c r="F55" s="174">
        <v>114</v>
      </c>
      <c r="G55" s="175">
        <v>131</v>
      </c>
      <c r="H55" s="176">
        <f t="shared" si="20"/>
        <v>4.083333333333333</v>
      </c>
      <c r="I55" s="181">
        <f t="shared" si="18"/>
        <v>0.46530612244897956</v>
      </c>
      <c r="J55" s="256"/>
      <c r="K55" s="178">
        <v>40</v>
      </c>
      <c r="L55" s="179">
        <f t="shared" si="19"/>
        <v>150</v>
      </c>
      <c r="M55" s="174">
        <v>58</v>
      </c>
      <c r="N55" s="175">
        <v>92</v>
      </c>
      <c r="O55" s="176">
        <f t="shared" si="21"/>
        <v>3.75</v>
      </c>
      <c r="P55" s="181">
        <f t="shared" si="21"/>
        <v>0.38666666666666666</v>
      </c>
      <c r="Q55" s="256"/>
      <c r="R55" s="178">
        <f t="shared" si="22"/>
        <v>20</v>
      </c>
      <c r="S55" s="179">
        <f t="shared" si="17"/>
        <v>95</v>
      </c>
      <c r="T55" s="174">
        <f t="shared" si="17"/>
        <v>56</v>
      </c>
      <c r="U55" s="180">
        <f t="shared" si="17"/>
        <v>39</v>
      </c>
    </row>
    <row r="56" spans="1:21" s="158" customFormat="1" ht="13.5" customHeight="1">
      <c r="A56" s="237">
        <v>2</v>
      </c>
      <c r="B56" s="148" t="s">
        <v>12</v>
      </c>
      <c r="C56" s="149" t="s">
        <v>138</v>
      </c>
      <c r="D56" s="150">
        <f>SUM(D51:D55)</f>
        <v>340</v>
      </c>
      <c r="E56" s="154">
        <f t="shared" si="16"/>
        <v>1484</v>
      </c>
      <c r="F56" s="151">
        <f>SUM(F51:F55)</f>
        <v>554</v>
      </c>
      <c r="G56" s="152">
        <f>SUM(G51:G55)</f>
        <v>930</v>
      </c>
      <c r="H56" s="153">
        <f t="shared" si="20"/>
        <v>4.364705882352941</v>
      </c>
      <c r="I56" s="156">
        <f t="shared" si="18"/>
        <v>0.37331536388140163</v>
      </c>
      <c r="J56" s="192">
        <f>F56/D56</f>
        <v>1.6294117647058823</v>
      </c>
      <c r="K56" s="150">
        <f>SUM(K51:K55)</f>
        <v>280</v>
      </c>
      <c r="L56" s="154">
        <f t="shared" si="19"/>
        <v>970</v>
      </c>
      <c r="M56" s="151">
        <f>SUM(M51:M55)</f>
        <v>378</v>
      </c>
      <c r="N56" s="152">
        <f>SUM(N51:N55)</f>
        <v>592</v>
      </c>
      <c r="O56" s="153">
        <f t="shared" si="21"/>
        <v>3.4642857142857144</v>
      </c>
      <c r="P56" s="156">
        <f t="shared" si="21"/>
        <v>0.38969072164948454</v>
      </c>
      <c r="Q56" s="192">
        <f>M56/K56</f>
        <v>1.35</v>
      </c>
      <c r="R56" s="150">
        <f t="shared" si="22"/>
        <v>60</v>
      </c>
      <c r="S56" s="154">
        <f t="shared" si="17"/>
        <v>514</v>
      </c>
      <c r="T56" s="151">
        <f t="shared" si="17"/>
        <v>176</v>
      </c>
      <c r="U56" s="155">
        <f t="shared" si="17"/>
        <v>338</v>
      </c>
    </row>
    <row r="57" spans="1:21" ht="13.5" customHeight="1">
      <c r="A57" s="233">
        <v>2</v>
      </c>
      <c r="B57" s="183" t="s">
        <v>100</v>
      </c>
      <c r="C57" s="184" t="s">
        <v>194</v>
      </c>
      <c r="D57" s="221">
        <v>50</v>
      </c>
      <c r="E57" s="190">
        <f>F57+G57</f>
        <v>15</v>
      </c>
      <c r="F57" s="185">
        <v>7</v>
      </c>
      <c r="G57" s="186">
        <v>8</v>
      </c>
      <c r="H57" s="187"/>
      <c r="I57" s="181">
        <f>F57/E57</f>
        <v>0.4666666666666667</v>
      </c>
      <c r="J57" s="170"/>
      <c r="K57" s="221">
        <v>55</v>
      </c>
      <c r="L57" s="190">
        <f>M57+N57</f>
        <v>14</v>
      </c>
      <c r="M57" s="185">
        <v>6</v>
      </c>
      <c r="N57" s="186">
        <v>8</v>
      </c>
      <c r="O57" s="187"/>
      <c r="P57" s="181">
        <f>M57/L57</f>
        <v>0.42857142857142855</v>
      </c>
      <c r="Q57" s="170"/>
      <c r="R57" s="221">
        <f t="shared" si="22"/>
        <v>-5</v>
      </c>
      <c r="S57" s="190">
        <f>E57-L57</f>
        <v>1</v>
      </c>
      <c r="T57" s="185">
        <f>F57-M57</f>
        <v>1</v>
      </c>
      <c r="U57" s="191">
        <f>G57-N57</f>
        <v>0</v>
      </c>
    </row>
    <row r="58" spans="1:21" ht="13.5" customHeight="1">
      <c r="A58" s="231">
        <v>2</v>
      </c>
      <c r="B58" s="160" t="s">
        <v>100</v>
      </c>
      <c r="C58" s="257" t="s">
        <v>195</v>
      </c>
      <c r="D58" s="226"/>
      <c r="E58" s="254">
        <f t="shared" si="16"/>
        <v>36</v>
      </c>
      <c r="F58" s="206">
        <v>19</v>
      </c>
      <c r="G58" s="207">
        <v>17</v>
      </c>
      <c r="H58" s="164"/>
      <c r="I58" s="181">
        <f t="shared" si="18"/>
        <v>0.5277777777777778</v>
      </c>
      <c r="J58" s="170"/>
      <c r="K58" s="226"/>
      <c r="L58" s="254">
        <f t="shared" si="19"/>
        <v>43</v>
      </c>
      <c r="M58" s="206">
        <v>24</v>
      </c>
      <c r="N58" s="207">
        <v>19</v>
      </c>
      <c r="O58" s="164"/>
      <c r="P58" s="181">
        <f t="shared" si="21"/>
        <v>0.5581395348837209</v>
      </c>
      <c r="Q58" s="170"/>
      <c r="R58" s="226"/>
      <c r="S58" s="254">
        <f t="shared" si="17"/>
        <v>-7</v>
      </c>
      <c r="T58" s="206">
        <f t="shared" si="17"/>
        <v>-5</v>
      </c>
      <c r="U58" s="255">
        <f t="shared" si="17"/>
        <v>-2</v>
      </c>
    </row>
    <row r="59" spans="1:21" s="158" customFormat="1" ht="13.5" customHeight="1">
      <c r="A59" s="237">
        <v>2</v>
      </c>
      <c r="B59" s="148" t="s">
        <v>100</v>
      </c>
      <c r="C59" s="149" t="s">
        <v>138</v>
      </c>
      <c r="D59" s="150">
        <f>SUM(D57:D58)</f>
        <v>50</v>
      </c>
      <c r="E59" s="154">
        <f t="shared" si="16"/>
        <v>51</v>
      </c>
      <c r="F59" s="151">
        <f>SUM(F57:F58)</f>
        <v>26</v>
      </c>
      <c r="G59" s="152">
        <f>SUM(G57:G58)</f>
        <v>25</v>
      </c>
      <c r="H59" s="153">
        <f>E59/D59</f>
        <v>1.02</v>
      </c>
      <c r="I59" s="156">
        <f t="shared" si="18"/>
        <v>0.5098039215686274</v>
      </c>
      <c r="J59" s="215">
        <f>F59/D59</f>
        <v>0.52</v>
      </c>
      <c r="K59" s="150">
        <f>SUM(K57:K58)</f>
        <v>55</v>
      </c>
      <c r="L59" s="154">
        <f t="shared" si="19"/>
        <v>57</v>
      </c>
      <c r="M59" s="151">
        <f>SUM(M57:M58)</f>
        <v>30</v>
      </c>
      <c r="N59" s="152">
        <f>SUM(N57:N58)</f>
        <v>27</v>
      </c>
      <c r="O59" s="153">
        <f>L59/K59</f>
        <v>1.0363636363636364</v>
      </c>
      <c r="P59" s="156">
        <f t="shared" si="21"/>
        <v>0.5263157894736842</v>
      </c>
      <c r="Q59" s="215">
        <f>M59/K59</f>
        <v>0.5454545454545454</v>
      </c>
      <c r="R59" s="150">
        <f>D59-K59</f>
        <v>-5</v>
      </c>
      <c r="S59" s="154">
        <f t="shared" si="17"/>
        <v>-6</v>
      </c>
      <c r="T59" s="151">
        <f t="shared" si="17"/>
        <v>-4</v>
      </c>
      <c r="U59" s="155">
        <f t="shared" si="17"/>
        <v>-2</v>
      </c>
    </row>
    <row r="60" spans="1:21" ht="13.5" customHeight="1">
      <c r="A60" s="231">
        <v>2</v>
      </c>
      <c r="B60" s="160" t="s">
        <v>196</v>
      </c>
      <c r="C60" s="161" t="s">
        <v>197</v>
      </c>
      <c r="D60" s="216">
        <v>54</v>
      </c>
      <c r="E60" s="200">
        <f t="shared" si="16"/>
        <v>42</v>
      </c>
      <c r="F60" s="201">
        <v>42</v>
      </c>
      <c r="G60" s="203"/>
      <c r="H60" s="204">
        <f aca="true" t="shared" si="23" ref="H60:H68">E60/D60</f>
        <v>0.7777777777777778</v>
      </c>
      <c r="I60" s="235">
        <f t="shared" si="18"/>
        <v>1</v>
      </c>
      <c r="J60" s="170"/>
      <c r="K60" s="216">
        <v>91</v>
      </c>
      <c r="L60" s="167">
        <f t="shared" si="19"/>
        <v>11</v>
      </c>
      <c r="M60" s="162">
        <v>11</v>
      </c>
      <c r="N60" s="163"/>
      <c r="O60" s="198">
        <f>(L60+L61)/K60</f>
        <v>0.7802197802197802</v>
      </c>
      <c r="P60" s="181">
        <f t="shared" si="21"/>
        <v>1</v>
      </c>
      <c r="Q60" s="170"/>
      <c r="R60" s="216">
        <f>D60-K60</f>
        <v>-37</v>
      </c>
      <c r="S60" s="200">
        <f>E60-(L60+L61)</f>
        <v>-29</v>
      </c>
      <c r="T60" s="201">
        <f>F60-(M60+M61)</f>
        <v>-29</v>
      </c>
      <c r="U60" s="202"/>
    </row>
    <row r="61" spans="1:21" ht="13.5" customHeight="1">
      <c r="A61" s="231">
        <v>2</v>
      </c>
      <c r="B61" s="160" t="s">
        <v>196</v>
      </c>
      <c r="C61" s="161" t="s">
        <v>198</v>
      </c>
      <c r="D61" s="166"/>
      <c r="E61" s="167"/>
      <c r="F61" s="162"/>
      <c r="G61" s="163"/>
      <c r="H61" s="164"/>
      <c r="I61" s="165"/>
      <c r="J61" s="234"/>
      <c r="K61" s="166"/>
      <c r="L61" s="167">
        <f t="shared" si="19"/>
        <v>60</v>
      </c>
      <c r="M61" s="162">
        <v>60</v>
      </c>
      <c r="N61" s="163"/>
      <c r="O61" s="164"/>
      <c r="P61" s="181">
        <f t="shared" si="21"/>
        <v>1</v>
      </c>
      <c r="Q61" s="234"/>
      <c r="R61" s="166"/>
      <c r="S61" s="167"/>
      <c r="T61" s="162"/>
      <c r="U61" s="168"/>
    </row>
    <row r="62" spans="1:21" ht="13.5" customHeight="1">
      <c r="A62" s="232">
        <v>2</v>
      </c>
      <c r="B62" s="160" t="s">
        <v>196</v>
      </c>
      <c r="C62" s="173" t="s">
        <v>199</v>
      </c>
      <c r="D62" s="189">
        <v>74</v>
      </c>
      <c r="E62" s="190">
        <f t="shared" si="16"/>
        <v>61</v>
      </c>
      <c r="F62" s="185">
        <v>61</v>
      </c>
      <c r="G62" s="186"/>
      <c r="H62" s="187">
        <f t="shared" si="23"/>
        <v>0.8243243243243243</v>
      </c>
      <c r="I62" s="242">
        <f t="shared" si="18"/>
        <v>1</v>
      </c>
      <c r="J62" s="236"/>
      <c r="K62" s="178">
        <v>37</v>
      </c>
      <c r="L62" s="179">
        <f t="shared" si="19"/>
        <v>29</v>
      </c>
      <c r="M62" s="174">
        <v>29</v>
      </c>
      <c r="N62" s="175"/>
      <c r="O62" s="176">
        <f>L62/K62</f>
        <v>0.7837837837837838</v>
      </c>
      <c r="P62" s="181">
        <f t="shared" si="21"/>
        <v>1</v>
      </c>
      <c r="Q62" s="236"/>
      <c r="R62" s="189">
        <f>D62-(K62+K63)</f>
        <v>0</v>
      </c>
      <c r="S62" s="190">
        <f>E62-(L62+L63)</f>
        <v>0</v>
      </c>
      <c r="T62" s="185">
        <f>F62-(M62+M63)</f>
        <v>0</v>
      </c>
      <c r="U62" s="191"/>
    </row>
    <row r="63" spans="1:21" ht="13.5" customHeight="1">
      <c r="A63" s="232">
        <v>2</v>
      </c>
      <c r="B63" s="160" t="s">
        <v>196</v>
      </c>
      <c r="C63" s="173" t="s">
        <v>200</v>
      </c>
      <c r="D63" s="166"/>
      <c r="E63" s="167"/>
      <c r="F63" s="162"/>
      <c r="G63" s="163"/>
      <c r="H63" s="164"/>
      <c r="I63" s="165"/>
      <c r="J63" s="234"/>
      <c r="K63" s="178">
        <v>37</v>
      </c>
      <c r="L63" s="179">
        <f t="shared" si="19"/>
        <v>32</v>
      </c>
      <c r="M63" s="174">
        <v>32</v>
      </c>
      <c r="N63" s="175"/>
      <c r="O63" s="176">
        <f>L63/K63</f>
        <v>0.8648648648648649</v>
      </c>
      <c r="P63" s="181">
        <f t="shared" si="21"/>
        <v>1</v>
      </c>
      <c r="Q63" s="234"/>
      <c r="R63" s="166"/>
      <c r="S63" s="167"/>
      <c r="T63" s="162"/>
      <c r="U63" s="168"/>
    </row>
    <row r="64" spans="1:21" ht="13.5" customHeight="1">
      <c r="A64" s="232">
        <v>2</v>
      </c>
      <c r="B64" s="160" t="s">
        <v>196</v>
      </c>
      <c r="C64" s="173" t="s">
        <v>201</v>
      </c>
      <c r="D64" s="178">
        <v>37</v>
      </c>
      <c r="E64" s="179">
        <f t="shared" si="16"/>
        <v>257</v>
      </c>
      <c r="F64" s="174">
        <v>65</v>
      </c>
      <c r="G64" s="175">
        <v>192</v>
      </c>
      <c r="H64" s="176">
        <f t="shared" si="23"/>
        <v>6.945945945945946</v>
      </c>
      <c r="I64" s="181">
        <f t="shared" si="18"/>
        <v>0.2529182879377432</v>
      </c>
      <c r="J64" s="236"/>
      <c r="K64" s="178">
        <v>37</v>
      </c>
      <c r="L64" s="179">
        <f t="shared" si="19"/>
        <v>242</v>
      </c>
      <c r="M64" s="174">
        <v>70</v>
      </c>
      <c r="N64" s="175">
        <v>172</v>
      </c>
      <c r="O64" s="176">
        <f>L64/K64</f>
        <v>6.54054054054054</v>
      </c>
      <c r="P64" s="181">
        <f t="shared" si="21"/>
        <v>0.2892561983471074</v>
      </c>
      <c r="Q64" s="236"/>
      <c r="R64" s="189">
        <v>0</v>
      </c>
      <c r="S64" s="179">
        <f aca="true" t="shared" si="24" ref="S64:U71">E64-L64</f>
        <v>15</v>
      </c>
      <c r="T64" s="174">
        <f t="shared" si="24"/>
        <v>-5</v>
      </c>
      <c r="U64" s="180">
        <f t="shared" si="24"/>
        <v>20</v>
      </c>
    </row>
    <row r="65" spans="1:21" ht="13.5" customHeight="1">
      <c r="A65" s="232">
        <v>2</v>
      </c>
      <c r="B65" s="160" t="s">
        <v>196</v>
      </c>
      <c r="C65" s="173" t="s">
        <v>202</v>
      </c>
      <c r="D65" s="178">
        <v>37</v>
      </c>
      <c r="E65" s="179">
        <f t="shared" si="16"/>
        <v>80</v>
      </c>
      <c r="F65" s="174">
        <v>23</v>
      </c>
      <c r="G65" s="175">
        <v>57</v>
      </c>
      <c r="H65" s="176">
        <f t="shared" si="23"/>
        <v>2.1621621621621623</v>
      </c>
      <c r="I65" s="181">
        <f t="shared" si="18"/>
        <v>0.2875</v>
      </c>
      <c r="J65" s="170"/>
      <c r="K65" s="178">
        <v>37</v>
      </c>
      <c r="L65" s="179">
        <f t="shared" si="19"/>
        <v>97</v>
      </c>
      <c r="M65" s="174">
        <v>27</v>
      </c>
      <c r="N65" s="175">
        <v>70</v>
      </c>
      <c r="O65" s="176">
        <f>L65/K65</f>
        <v>2.6216216216216215</v>
      </c>
      <c r="P65" s="181">
        <f t="shared" si="21"/>
        <v>0.27835051546391754</v>
      </c>
      <c r="Q65" s="170"/>
      <c r="R65" s="221"/>
      <c r="S65" s="179">
        <f t="shared" si="24"/>
        <v>-17</v>
      </c>
      <c r="T65" s="174">
        <f t="shared" si="24"/>
        <v>-4</v>
      </c>
      <c r="U65" s="180">
        <f t="shared" si="24"/>
        <v>-13</v>
      </c>
    </row>
    <row r="66" spans="1:21" ht="13.5" customHeight="1">
      <c r="A66" s="233">
        <v>2</v>
      </c>
      <c r="B66" s="160" t="s">
        <v>196</v>
      </c>
      <c r="C66" s="184" t="s">
        <v>203</v>
      </c>
      <c r="D66" s="189">
        <v>37</v>
      </c>
      <c r="E66" s="190">
        <f>F66+G66</f>
        <v>231</v>
      </c>
      <c r="F66" s="185">
        <v>31</v>
      </c>
      <c r="G66" s="186">
        <v>200</v>
      </c>
      <c r="H66" s="258">
        <f>E66/D66</f>
        <v>6.243243243243243</v>
      </c>
      <c r="I66" s="181">
        <f>F66/E66</f>
        <v>0.1341991341991342</v>
      </c>
      <c r="J66" s="170"/>
      <c r="K66" s="189">
        <v>37</v>
      </c>
      <c r="L66" s="190">
        <f>M66+N66</f>
        <v>402</v>
      </c>
      <c r="M66" s="185">
        <v>61</v>
      </c>
      <c r="N66" s="186">
        <v>341</v>
      </c>
      <c r="O66" s="259">
        <f>L66/K66</f>
        <v>10.864864864864865</v>
      </c>
      <c r="P66" s="181">
        <f>M66/L66</f>
        <v>0.1517412935323383</v>
      </c>
      <c r="Q66" s="170"/>
      <c r="R66" s="221"/>
      <c r="S66" s="190">
        <f t="shared" si="24"/>
        <v>-171</v>
      </c>
      <c r="T66" s="185">
        <f t="shared" si="24"/>
        <v>-30</v>
      </c>
      <c r="U66" s="191">
        <f t="shared" si="24"/>
        <v>-141</v>
      </c>
    </row>
    <row r="67" spans="1:21" ht="13.5" customHeight="1">
      <c r="A67" s="233">
        <v>2</v>
      </c>
      <c r="B67" s="160" t="s">
        <v>196</v>
      </c>
      <c r="C67" s="260" t="s">
        <v>204</v>
      </c>
      <c r="D67" s="213">
        <v>37</v>
      </c>
      <c r="E67" s="190">
        <f>F67+G67</f>
        <v>89</v>
      </c>
      <c r="F67" s="185">
        <v>18</v>
      </c>
      <c r="G67" s="186">
        <v>71</v>
      </c>
      <c r="H67" s="187">
        <f>E67/D67</f>
        <v>2.4054054054054053</v>
      </c>
      <c r="I67" s="181">
        <f>F67/E67</f>
        <v>0.20224719101123595</v>
      </c>
      <c r="J67" s="262"/>
      <c r="K67" s="213"/>
      <c r="L67" s="190"/>
      <c r="M67" s="185"/>
      <c r="N67" s="186"/>
      <c r="O67" s="187"/>
      <c r="P67" s="181"/>
      <c r="Q67" s="262"/>
      <c r="R67" s="213">
        <f>D67-K67</f>
        <v>37</v>
      </c>
      <c r="S67" s="190">
        <f t="shared" si="24"/>
        <v>89</v>
      </c>
      <c r="T67" s="185">
        <f t="shared" si="24"/>
        <v>18</v>
      </c>
      <c r="U67" s="191">
        <f t="shared" si="24"/>
        <v>71</v>
      </c>
    </row>
    <row r="68" spans="1:21" s="158" customFormat="1" ht="13.5" customHeight="1">
      <c r="A68" s="237">
        <v>2</v>
      </c>
      <c r="B68" s="148" t="s">
        <v>205</v>
      </c>
      <c r="C68" s="149" t="s">
        <v>138</v>
      </c>
      <c r="D68" s="150">
        <f>SUM(D60:D67)</f>
        <v>276</v>
      </c>
      <c r="E68" s="154">
        <f t="shared" si="16"/>
        <v>760</v>
      </c>
      <c r="F68" s="151">
        <f>SUM(F60:F67)</f>
        <v>240</v>
      </c>
      <c r="G68" s="152">
        <f>SUM(G60:G67)</f>
        <v>520</v>
      </c>
      <c r="H68" s="153">
        <f t="shared" si="23"/>
        <v>2.753623188405797</v>
      </c>
      <c r="I68" s="156">
        <f t="shared" si="18"/>
        <v>0.3157894736842105</v>
      </c>
      <c r="J68" s="215">
        <f>F68/D68</f>
        <v>0.8695652173913043</v>
      </c>
      <c r="K68" s="150">
        <f>SUM(K60:K67)</f>
        <v>276</v>
      </c>
      <c r="L68" s="154">
        <f t="shared" si="19"/>
        <v>873</v>
      </c>
      <c r="M68" s="151">
        <f>SUM(M60:M67)</f>
        <v>290</v>
      </c>
      <c r="N68" s="152">
        <f>SUM(N60:N67)</f>
        <v>583</v>
      </c>
      <c r="O68" s="153">
        <f>L68/K68</f>
        <v>3.1630434782608696</v>
      </c>
      <c r="P68" s="156">
        <f>M68/L68</f>
        <v>0.3321878579610538</v>
      </c>
      <c r="Q68" s="192">
        <f>M68/K68</f>
        <v>1.0507246376811594</v>
      </c>
      <c r="R68" s="150">
        <f>D68-K68</f>
        <v>0</v>
      </c>
      <c r="S68" s="154">
        <f t="shared" si="24"/>
        <v>-113</v>
      </c>
      <c r="T68" s="151">
        <f t="shared" si="24"/>
        <v>-50</v>
      </c>
      <c r="U68" s="155">
        <f t="shared" si="24"/>
        <v>-63</v>
      </c>
    </row>
    <row r="69" spans="1:21" ht="13.5" customHeight="1">
      <c r="A69" s="231">
        <v>2</v>
      </c>
      <c r="B69" s="160" t="s">
        <v>206</v>
      </c>
      <c r="C69" s="161" t="s">
        <v>207</v>
      </c>
      <c r="D69" s="216">
        <v>110</v>
      </c>
      <c r="E69" s="167">
        <f t="shared" si="16"/>
        <v>49</v>
      </c>
      <c r="F69" s="162">
        <v>11</v>
      </c>
      <c r="G69" s="163">
        <v>38</v>
      </c>
      <c r="H69" s="164"/>
      <c r="I69" s="181">
        <f t="shared" si="18"/>
        <v>0.22448979591836735</v>
      </c>
      <c r="J69" s="170"/>
      <c r="K69" s="216">
        <v>130</v>
      </c>
      <c r="L69" s="167">
        <f t="shared" si="19"/>
        <v>63</v>
      </c>
      <c r="M69" s="162">
        <v>21</v>
      </c>
      <c r="N69" s="163">
        <v>42</v>
      </c>
      <c r="O69" s="164"/>
      <c r="P69" s="181">
        <f>M69/L69</f>
        <v>0.3333333333333333</v>
      </c>
      <c r="Q69" s="170"/>
      <c r="R69" s="216">
        <f>D69-K69</f>
        <v>-20</v>
      </c>
      <c r="S69" s="167">
        <f t="shared" si="24"/>
        <v>-14</v>
      </c>
      <c r="T69" s="162">
        <f t="shared" si="24"/>
        <v>-10</v>
      </c>
      <c r="U69" s="168">
        <f t="shared" si="24"/>
        <v>-4</v>
      </c>
    </row>
    <row r="70" spans="1:21" ht="13.5" customHeight="1">
      <c r="A70" s="232">
        <v>2</v>
      </c>
      <c r="B70" s="172" t="s">
        <v>206</v>
      </c>
      <c r="C70" s="173" t="s">
        <v>208</v>
      </c>
      <c r="D70" s="221"/>
      <c r="E70" s="179">
        <f>F70+G70</f>
        <v>37</v>
      </c>
      <c r="F70" s="174">
        <v>24</v>
      </c>
      <c r="G70" s="175">
        <v>13</v>
      </c>
      <c r="H70" s="176"/>
      <c r="I70" s="181">
        <f>F70/E70</f>
        <v>0.6486486486486487</v>
      </c>
      <c r="J70" s="170"/>
      <c r="K70" s="221"/>
      <c r="L70" s="179">
        <f>M70+N70</f>
        <v>47</v>
      </c>
      <c r="M70" s="174">
        <v>29</v>
      </c>
      <c r="N70" s="175">
        <v>18</v>
      </c>
      <c r="O70" s="176"/>
      <c r="P70" s="181">
        <f>M70/L70</f>
        <v>0.6170212765957447</v>
      </c>
      <c r="Q70" s="170"/>
      <c r="R70" s="221"/>
      <c r="S70" s="179">
        <f t="shared" si="24"/>
        <v>-10</v>
      </c>
      <c r="T70" s="174">
        <f t="shared" si="24"/>
        <v>-5</v>
      </c>
      <c r="U70" s="180">
        <f t="shared" si="24"/>
        <v>-5</v>
      </c>
    </row>
    <row r="71" spans="1:21" ht="13.5" customHeight="1">
      <c r="A71" s="233">
        <v>2</v>
      </c>
      <c r="B71" s="183" t="s">
        <v>206</v>
      </c>
      <c r="C71" s="184" t="s">
        <v>209</v>
      </c>
      <c r="D71" s="221"/>
      <c r="E71" s="190">
        <f>F71+G71</f>
        <v>124</v>
      </c>
      <c r="F71" s="185">
        <v>70</v>
      </c>
      <c r="G71" s="186">
        <v>54</v>
      </c>
      <c r="H71" s="187"/>
      <c r="I71" s="235">
        <f>F71/E71</f>
        <v>0.5645161290322581</v>
      </c>
      <c r="J71" s="170"/>
      <c r="K71" s="221"/>
      <c r="L71" s="190">
        <f>M71+N71</f>
        <v>91</v>
      </c>
      <c r="M71" s="185">
        <v>46</v>
      </c>
      <c r="N71" s="186">
        <v>45</v>
      </c>
      <c r="O71" s="187"/>
      <c r="P71" s="235">
        <f>M71/L71</f>
        <v>0.5054945054945055</v>
      </c>
      <c r="Q71" s="170"/>
      <c r="R71" s="221"/>
      <c r="S71" s="190">
        <f t="shared" si="24"/>
        <v>33</v>
      </c>
      <c r="T71" s="185">
        <f t="shared" si="24"/>
        <v>24</v>
      </c>
      <c r="U71" s="191">
        <f t="shared" si="24"/>
        <v>9</v>
      </c>
    </row>
    <row r="72" spans="1:21" ht="13.5" customHeight="1">
      <c r="A72" s="233">
        <v>2</v>
      </c>
      <c r="B72" s="183" t="s">
        <v>206</v>
      </c>
      <c r="C72" s="173" t="s">
        <v>210</v>
      </c>
      <c r="D72" s="221"/>
      <c r="E72" s="200"/>
      <c r="F72" s="201"/>
      <c r="G72" s="203"/>
      <c r="H72" s="204"/>
      <c r="I72" s="205"/>
      <c r="J72" s="170"/>
      <c r="K72" s="221"/>
      <c r="L72" s="200"/>
      <c r="M72" s="201"/>
      <c r="N72" s="203"/>
      <c r="O72" s="204"/>
      <c r="P72" s="205"/>
      <c r="Q72" s="170"/>
      <c r="R72" s="221"/>
      <c r="S72" s="200"/>
      <c r="T72" s="201"/>
      <c r="U72" s="202"/>
    </row>
    <row r="73" spans="1:21" ht="13.5" customHeight="1">
      <c r="A73" s="233">
        <v>2</v>
      </c>
      <c r="B73" s="183" t="s">
        <v>206</v>
      </c>
      <c r="C73" s="161" t="s">
        <v>211</v>
      </c>
      <c r="D73" s="226"/>
      <c r="E73" s="208"/>
      <c r="F73" s="209"/>
      <c r="G73" s="210"/>
      <c r="H73" s="211"/>
      <c r="I73" s="212"/>
      <c r="J73" s="188"/>
      <c r="K73" s="226"/>
      <c r="L73" s="208"/>
      <c r="M73" s="209"/>
      <c r="N73" s="210"/>
      <c r="O73" s="211"/>
      <c r="P73" s="212"/>
      <c r="Q73" s="188"/>
      <c r="R73" s="226"/>
      <c r="S73" s="208"/>
      <c r="T73" s="209"/>
      <c r="U73" s="214"/>
    </row>
    <row r="74" spans="1:21" s="158" customFormat="1" ht="13.5" customHeight="1">
      <c r="A74" s="237">
        <v>2</v>
      </c>
      <c r="B74" s="148" t="s">
        <v>212</v>
      </c>
      <c r="C74" s="149" t="s">
        <v>138</v>
      </c>
      <c r="D74" s="150">
        <f>SUM(D69:D73)</f>
        <v>110</v>
      </c>
      <c r="E74" s="154">
        <f t="shared" si="16"/>
        <v>210</v>
      </c>
      <c r="F74" s="151">
        <f>SUM(F69:F73)</f>
        <v>105</v>
      </c>
      <c r="G74" s="152">
        <f>SUM(G69:G73)</f>
        <v>105</v>
      </c>
      <c r="H74" s="153">
        <f>E74/D74</f>
        <v>1.9090909090909092</v>
      </c>
      <c r="I74" s="156">
        <f t="shared" si="18"/>
        <v>0.5</v>
      </c>
      <c r="J74" s="215">
        <f>F74/D74</f>
        <v>0.9545454545454546</v>
      </c>
      <c r="K74" s="150">
        <f>SUM(K69:K73)</f>
        <v>130</v>
      </c>
      <c r="L74" s="154">
        <f>M74+N74</f>
        <v>201</v>
      </c>
      <c r="M74" s="151">
        <f>SUM(M69:M73)</f>
        <v>96</v>
      </c>
      <c r="N74" s="152">
        <f>SUM(N69:N73)</f>
        <v>105</v>
      </c>
      <c r="O74" s="153">
        <f>L74/K74</f>
        <v>1.5461538461538462</v>
      </c>
      <c r="P74" s="156">
        <f>M74/L74</f>
        <v>0.47761194029850745</v>
      </c>
      <c r="Q74" s="215">
        <f>M74/K74</f>
        <v>0.7384615384615385</v>
      </c>
      <c r="R74" s="150">
        <f aca="true" t="shared" si="25" ref="R74:U75">D74-K74</f>
        <v>-20</v>
      </c>
      <c r="S74" s="154">
        <f t="shared" si="25"/>
        <v>9</v>
      </c>
      <c r="T74" s="151">
        <f t="shared" si="25"/>
        <v>9</v>
      </c>
      <c r="U74" s="155">
        <f t="shared" si="25"/>
        <v>0</v>
      </c>
    </row>
    <row r="75" spans="1:21" ht="13.5" customHeight="1">
      <c r="A75" s="231">
        <v>2</v>
      </c>
      <c r="B75" s="160" t="s">
        <v>90</v>
      </c>
      <c r="C75" s="161" t="s">
        <v>213</v>
      </c>
      <c r="D75" s="216">
        <v>340</v>
      </c>
      <c r="E75" s="195">
        <f t="shared" si="16"/>
        <v>590</v>
      </c>
      <c r="F75" s="196">
        <v>253</v>
      </c>
      <c r="G75" s="197">
        <v>337</v>
      </c>
      <c r="H75" s="198"/>
      <c r="I75" s="144">
        <f t="shared" si="18"/>
        <v>0.4288135593220339</v>
      </c>
      <c r="J75" s="145"/>
      <c r="K75" s="216">
        <v>340</v>
      </c>
      <c r="L75" s="195">
        <f>M75+N75</f>
        <v>740</v>
      </c>
      <c r="M75" s="196">
        <v>277</v>
      </c>
      <c r="N75" s="197">
        <v>463</v>
      </c>
      <c r="O75" s="198"/>
      <c r="P75" s="144">
        <f>M75/L75</f>
        <v>0.37432432432432433</v>
      </c>
      <c r="Q75" s="145"/>
      <c r="R75" s="216">
        <f t="shared" si="25"/>
        <v>0</v>
      </c>
      <c r="S75" s="195">
        <f t="shared" si="25"/>
        <v>-150</v>
      </c>
      <c r="T75" s="196">
        <f t="shared" si="25"/>
        <v>-24</v>
      </c>
      <c r="U75" s="241">
        <f t="shared" si="25"/>
        <v>-126</v>
      </c>
    </row>
    <row r="76" spans="1:21" ht="13.5" customHeight="1">
      <c r="A76" s="231">
        <v>2</v>
      </c>
      <c r="B76" s="172" t="s">
        <v>90</v>
      </c>
      <c r="C76" s="161" t="s">
        <v>214</v>
      </c>
      <c r="D76" s="221"/>
      <c r="E76" s="200"/>
      <c r="F76" s="201"/>
      <c r="G76" s="203"/>
      <c r="H76" s="204"/>
      <c r="I76" s="205"/>
      <c r="J76" s="170"/>
      <c r="K76" s="221"/>
      <c r="L76" s="200"/>
      <c r="M76" s="201"/>
      <c r="N76" s="203"/>
      <c r="O76" s="204"/>
      <c r="P76" s="205"/>
      <c r="Q76" s="170"/>
      <c r="R76" s="221"/>
      <c r="S76" s="200"/>
      <c r="T76" s="201"/>
      <c r="U76" s="202"/>
    </row>
    <row r="77" spans="1:21" ht="13.5" customHeight="1">
      <c r="A77" s="232">
        <v>2</v>
      </c>
      <c r="B77" s="172" t="s">
        <v>90</v>
      </c>
      <c r="C77" s="264" t="s">
        <v>215</v>
      </c>
      <c r="D77" s="221"/>
      <c r="E77" s="200"/>
      <c r="F77" s="201"/>
      <c r="G77" s="203"/>
      <c r="H77" s="204"/>
      <c r="I77" s="205"/>
      <c r="J77" s="170"/>
      <c r="K77" s="221"/>
      <c r="L77" s="200"/>
      <c r="M77" s="201"/>
      <c r="N77" s="203"/>
      <c r="O77" s="204"/>
      <c r="P77" s="205"/>
      <c r="Q77" s="170"/>
      <c r="R77" s="221"/>
      <c r="S77" s="200"/>
      <c r="T77" s="201"/>
      <c r="U77" s="202"/>
    </row>
    <row r="78" spans="1:21" ht="13.5" customHeight="1">
      <c r="A78" s="232">
        <v>2</v>
      </c>
      <c r="B78" s="172" t="s">
        <v>90</v>
      </c>
      <c r="C78" s="173" t="s">
        <v>202</v>
      </c>
      <c r="D78" s="221"/>
      <c r="E78" s="200"/>
      <c r="F78" s="201"/>
      <c r="G78" s="203"/>
      <c r="H78" s="204"/>
      <c r="I78" s="205"/>
      <c r="J78" s="170"/>
      <c r="K78" s="221"/>
      <c r="L78" s="200"/>
      <c r="M78" s="201"/>
      <c r="N78" s="203"/>
      <c r="O78" s="204"/>
      <c r="P78" s="205"/>
      <c r="Q78" s="170"/>
      <c r="R78" s="221"/>
      <c r="S78" s="200"/>
      <c r="T78" s="201"/>
      <c r="U78" s="202"/>
    </row>
    <row r="79" spans="1:21" ht="13.5" customHeight="1">
      <c r="A79" s="232">
        <v>2</v>
      </c>
      <c r="B79" s="172" t="s">
        <v>90</v>
      </c>
      <c r="C79" s="184" t="s">
        <v>216</v>
      </c>
      <c r="D79" s="221"/>
      <c r="E79" s="200"/>
      <c r="F79" s="201"/>
      <c r="G79" s="203"/>
      <c r="H79" s="204"/>
      <c r="I79" s="205"/>
      <c r="J79" s="170"/>
      <c r="K79" s="221"/>
      <c r="L79" s="200"/>
      <c r="M79" s="201"/>
      <c r="N79" s="203"/>
      <c r="O79" s="204"/>
      <c r="P79" s="205"/>
      <c r="Q79" s="170"/>
      <c r="R79" s="221"/>
      <c r="S79" s="200"/>
      <c r="T79" s="201"/>
      <c r="U79" s="202"/>
    </row>
    <row r="80" spans="1:21" ht="13.5" customHeight="1">
      <c r="A80" s="233">
        <v>2</v>
      </c>
      <c r="B80" s="183" t="s">
        <v>90</v>
      </c>
      <c r="C80" s="184" t="s">
        <v>217</v>
      </c>
      <c r="D80" s="221"/>
      <c r="E80" s="200"/>
      <c r="F80" s="201"/>
      <c r="G80" s="203"/>
      <c r="H80" s="204"/>
      <c r="I80" s="205"/>
      <c r="J80" s="170"/>
      <c r="K80" s="221"/>
      <c r="L80" s="200"/>
      <c r="M80" s="201"/>
      <c r="N80" s="203"/>
      <c r="O80" s="204"/>
      <c r="P80" s="205"/>
      <c r="Q80" s="170"/>
      <c r="R80" s="221"/>
      <c r="S80" s="200"/>
      <c r="T80" s="201"/>
      <c r="U80" s="202"/>
    </row>
    <row r="81" spans="1:21" ht="13.5" customHeight="1">
      <c r="A81" s="232">
        <v>2</v>
      </c>
      <c r="B81" s="172" t="s">
        <v>90</v>
      </c>
      <c r="C81" s="173" t="s">
        <v>218</v>
      </c>
      <c r="D81" s="221"/>
      <c r="E81" s="200"/>
      <c r="F81" s="201"/>
      <c r="G81" s="203"/>
      <c r="H81" s="204"/>
      <c r="I81" s="205"/>
      <c r="J81" s="170"/>
      <c r="K81" s="221"/>
      <c r="L81" s="200"/>
      <c r="M81" s="201"/>
      <c r="N81" s="203"/>
      <c r="O81" s="204"/>
      <c r="P81" s="205"/>
      <c r="Q81" s="170"/>
      <c r="R81" s="221"/>
      <c r="S81" s="200"/>
      <c r="T81" s="201"/>
      <c r="U81" s="202"/>
    </row>
    <row r="82" spans="1:21" ht="13.5" customHeight="1">
      <c r="A82" s="232">
        <v>2</v>
      </c>
      <c r="B82" s="172" t="s">
        <v>90</v>
      </c>
      <c r="C82" s="173" t="s">
        <v>219</v>
      </c>
      <c r="D82" s="226"/>
      <c r="E82" s="208"/>
      <c r="F82" s="209"/>
      <c r="G82" s="210"/>
      <c r="H82" s="211"/>
      <c r="I82" s="212"/>
      <c r="J82" s="188"/>
      <c r="K82" s="226"/>
      <c r="L82" s="208"/>
      <c r="M82" s="209"/>
      <c r="N82" s="210"/>
      <c r="O82" s="211"/>
      <c r="P82" s="212"/>
      <c r="Q82" s="188"/>
      <c r="R82" s="226"/>
      <c r="S82" s="208"/>
      <c r="T82" s="209"/>
      <c r="U82" s="214"/>
    </row>
    <row r="83" spans="1:21" s="158" customFormat="1" ht="13.5" customHeight="1">
      <c r="A83" s="237">
        <v>2</v>
      </c>
      <c r="B83" s="148" t="s">
        <v>220</v>
      </c>
      <c r="C83" s="149" t="s">
        <v>138</v>
      </c>
      <c r="D83" s="150">
        <f>SUM(D75:D82)</f>
        <v>340</v>
      </c>
      <c r="E83" s="154">
        <f>F83+G83</f>
        <v>590</v>
      </c>
      <c r="F83" s="151">
        <f>SUM(F75:F82)</f>
        <v>253</v>
      </c>
      <c r="G83" s="152">
        <f>SUM(G75:G82)</f>
        <v>337</v>
      </c>
      <c r="H83" s="153">
        <f>E83/D83</f>
        <v>1.7352941176470589</v>
      </c>
      <c r="I83" s="156">
        <f>F83/E83</f>
        <v>0.4288135593220339</v>
      </c>
      <c r="J83" s="215">
        <f>F83/D83</f>
        <v>0.7441176470588236</v>
      </c>
      <c r="K83" s="150">
        <f>SUM(K75:K82)</f>
        <v>340</v>
      </c>
      <c r="L83" s="154">
        <f>M83+N83</f>
        <v>740</v>
      </c>
      <c r="M83" s="151">
        <f>SUM(M75:M82)</f>
        <v>277</v>
      </c>
      <c r="N83" s="152">
        <f>SUM(N75:N82)</f>
        <v>463</v>
      </c>
      <c r="O83" s="153">
        <f aca="true" t="shared" si="26" ref="O83:P92">L83/K83</f>
        <v>2.176470588235294</v>
      </c>
      <c r="P83" s="156">
        <f t="shared" si="26"/>
        <v>0.37432432432432433</v>
      </c>
      <c r="Q83" s="215">
        <f>M83/K83</f>
        <v>0.8147058823529412</v>
      </c>
      <c r="R83" s="150">
        <f aca="true" t="shared" si="27" ref="R83:U93">D83-K83</f>
        <v>0</v>
      </c>
      <c r="S83" s="154">
        <f t="shared" si="27"/>
        <v>-150</v>
      </c>
      <c r="T83" s="151">
        <f t="shared" si="27"/>
        <v>-24</v>
      </c>
      <c r="U83" s="155">
        <f t="shared" si="27"/>
        <v>-126</v>
      </c>
    </row>
    <row r="84" spans="1:21" ht="13.5" customHeight="1">
      <c r="A84" s="231">
        <v>2</v>
      </c>
      <c r="B84" s="160" t="s">
        <v>221</v>
      </c>
      <c r="C84" s="161" t="s">
        <v>149</v>
      </c>
      <c r="D84" s="166">
        <v>30</v>
      </c>
      <c r="E84" s="167">
        <f aca="true" t="shared" si="28" ref="E84:E92">F84+G84</f>
        <v>346</v>
      </c>
      <c r="F84" s="162">
        <v>14</v>
      </c>
      <c r="G84" s="163">
        <v>332</v>
      </c>
      <c r="H84" s="265">
        <f aca="true" t="shared" si="29" ref="H84:I92">E84/D84</f>
        <v>11.533333333333333</v>
      </c>
      <c r="I84" s="181">
        <f t="shared" si="29"/>
        <v>0.04046242774566474</v>
      </c>
      <c r="J84" s="234"/>
      <c r="K84" s="166">
        <v>30</v>
      </c>
      <c r="L84" s="167">
        <f>M84+N84</f>
        <v>397</v>
      </c>
      <c r="M84" s="162">
        <v>31</v>
      </c>
      <c r="N84" s="163">
        <v>366</v>
      </c>
      <c r="O84" s="265">
        <f t="shared" si="26"/>
        <v>13.233333333333333</v>
      </c>
      <c r="P84" s="181">
        <f t="shared" si="26"/>
        <v>0.07808564231738035</v>
      </c>
      <c r="Q84" s="234"/>
      <c r="R84" s="166">
        <f t="shared" si="27"/>
        <v>0</v>
      </c>
      <c r="S84" s="167">
        <f t="shared" si="27"/>
        <v>-51</v>
      </c>
      <c r="T84" s="162">
        <f t="shared" si="27"/>
        <v>-17</v>
      </c>
      <c r="U84" s="168">
        <f t="shared" si="27"/>
        <v>-34</v>
      </c>
    </row>
    <row r="85" spans="1:21" ht="13.5" customHeight="1">
      <c r="A85" s="231">
        <v>2</v>
      </c>
      <c r="B85" s="160" t="s">
        <v>222</v>
      </c>
      <c r="C85" s="161" t="s">
        <v>223</v>
      </c>
      <c r="D85" s="166">
        <v>90</v>
      </c>
      <c r="E85" s="167">
        <f>F85+G85</f>
        <v>33</v>
      </c>
      <c r="F85" s="162">
        <v>7</v>
      </c>
      <c r="G85" s="163">
        <v>26</v>
      </c>
      <c r="H85" s="164">
        <f>E85/D85</f>
        <v>0.36666666666666664</v>
      </c>
      <c r="I85" s="181">
        <f>F85/E85</f>
        <v>0.21212121212121213</v>
      </c>
      <c r="J85" s="234"/>
      <c r="K85" s="166">
        <v>90</v>
      </c>
      <c r="L85" s="167">
        <f>M85+N85</f>
        <v>85</v>
      </c>
      <c r="M85" s="162">
        <v>10</v>
      </c>
      <c r="N85" s="163">
        <v>75</v>
      </c>
      <c r="O85" s="164">
        <f t="shared" si="26"/>
        <v>0.9444444444444444</v>
      </c>
      <c r="P85" s="181">
        <f t="shared" si="26"/>
        <v>0.11764705882352941</v>
      </c>
      <c r="Q85" s="234"/>
      <c r="R85" s="166">
        <f t="shared" si="27"/>
        <v>0</v>
      </c>
      <c r="S85" s="167">
        <f t="shared" si="27"/>
        <v>-52</v>
      </c>
      <c r="T85" s="162">
        <f t="shared" si="27"/>
        <v>-3</v>
      </c>
      <c r="U85" s="168">
        <f t="shared" si="27"/>
        <v>-49</v>
      </c>
    </row>
    <row r="86" spans="1:21" ht="13.5" customHeight="1">
      <c r="A86" s="233">
        <v>2</v>
      </c>
      <c r="B86" s="183" t="s">
        <v>222</v>
      </c>
      <c r="C86" s="184" t="s">
        <v>224</v>
      </c>
      <c r="D86" s="189">
        <v>45</v>
      </c>
      <c r="E86" s="190">
        <f t="shared" si="28"/>
        <v>44</v>
      </c>
      <c r="F86" s="185">
        <v>44</v>
      </c>
      <c r="G86" s="186"/>
      <c r="H86" s="187">
        <f t="shared" si="29"/>
        <v>0.9777777777777777</v>
      </c>
      <c r="I86" s="181">
        <f t="shared" si="29"/>
        <v>1</v>
      </c>
      <c r="J86" s="236"/>
      <c r="K86" s="189">
        <v>45</v>
      </c>
      <c r="L86" s="190">
        <f aca="true" t="shared" si="30" ref="L86:L92">M86+N86</f>
        <v>40</v>
      </c>
      <c r="M86" s="185">
        <v>40</v>
      </c>
      <c r="N86" s="186"/>
      <c r="O86" s="187">
        <f t="shared" si="26"/>
        <v>0.8888888888888888</v>
      </c>
      <c r="P86" s="181">
        <f t="shared" si="26"/>
        <v>1</v>
      </c>
      <c r="Q86" s="236"/>
      <c r="R86" s="189">
        <f t="shared" si="27"/>
        <v>0</v>
      </c>
      <c r="S86" s="190">
        <f t="shared" si="27"/>
        <v>4</v>
      </c>
      <c r="T86" s="185">
        <f t="shared" si="27"/>
        <v>4</v>
      </c>
      <c r="U86" s="191">
        <f t="shared" si="27"/>
        <v>0</v>
      </c>
    </row>
    <row r="87" spans="1:21" s="158" customFormat="1" ht="13.5" customHeight="1">
      <c r="A87" s="237">
        <v>2</v>
      </c>
      <c r="B87" s="148" t="s">
        <v>15</v>
      </c>
      <c r="C87" s="149" t="s">
        <v>138</v>
      </c>
      <c r="D87" s="150">
        <f>SUM(D84:D86)</f>
        <v>165</v>
      </c>
      <c r="E87" s="154">
        <f t="shared" si="28"/>
        <v>423</v>
      </c>
      <c r="F87" s="151">
        <f>SUM(F84:F86)</f>
        <v>65</v>
      </c>
      <c r="G87" s="152">
        <f>SUM(G84:G86)</f>
        <v>358</v>
      </c>
      <c r="H87" s="153">
        <f t="shared" si="29"/>
        <v>2.5636363636363635</v>
      </c>
      <c r="I87" s="156">
        <f t="shared" si="29"/>
        <v>0.1536643026004728</v>
      </c>
      <c r="J87" s="215">
        <f>F87/D87</f>
        <v>0.3939393939393939</v>
      </c>
      <c r="K87" s="150">
        <f>SUM(K84:K86)</f>
        <v>165</v>
      </c>
      <c r="L87" s="154">
        <f t="shared" si="30"/>
        <v>522</v>
      </c>
      <c r="M87" s="151">
        <f>SUM(M84:M86)</f>
        <v>81</v>
      </c>
      <c r="N87" s="152">
        <f>SUM(N84:N86)</f>
        <v>441</v>
      </c>
      <c r="O87" s="153">
        <f t="shared" si="26"/>
        <v>3.1636363636363636</v>
      </c>
      <c r="P87" s="156">
        <f t="shared" si="26"/>
        <v>0.15517241379310345</v>
      </c>
      <c r="Q87" s="215">
        <f>M87/K87</f>
        <v>0.4909090909090909</v>
      </c>
      <c r="R87" s="150">
        <f t="shared" si="27"/>
        <v>0</v>
      </c>
      <c r="S87" s="154">
        <f t="shared" si="27"/>
        <v>-99</v>
      </c>
      <c r="T87" s="151">
        <f t="shared" si="27"/>
        <v>-16</v>
      </c>
      <c r="U87" s="155">
        <f t="shared" si="27"/>
        <v>-83</v>
      </c>
    </row>
    <row r="88" spans="1:21" ht="13.5" customHeight="1">
      <c r="A88" s="231">
        <v>2</v>
      </c>
      <c r="B88" s="160" t="s">
        <v>225</v>
      </c>
      <c r="C88" s="161" t="s">
        <v>226</v>
      </c>
      <c r="D88" s="166">
        <v>34</v>
      </c>
      <c r="E88" s="167">
        <f t="shared" si="28"/>
        <v>180</v>
      </c>
      <c r="F88" s="162">
        <v>15</v>
      </c>
      <c r="G88" s="163">
        <v>165</v>
      </c>
      <c r="H88" s="164">
        <f t="shared" si="29"/>
        <v>5.294117647058823</v>
      </c>
      <c r="I88" s="181">
        <f t="shared" si="29"/>
        <v>0.08333333333333333</v>
      </c>
      <c r="J88" s="234"/>
      <c r="K88" s="166">
        <v>31</v>
      </c>
      <c r="L88" s="167">
        <f t="shared" si="30"/>
        <v>182</v>
      </c>
      <c r="M88" s="162">
        <v>14</v>
      </c>
      <c r="N88" s="163">
        <v>168</v>
      </c>
      <c r="O88" s="164">
        <f t="shared" si="26"/>
        <v>5.870967741935484</v>
      </c>
      <c r="P88" s="181">
        <f t="shared" si="26"/>
        <v>0.07692307692307693</v>
      </c>
      <c r="Q88" s="234"/>
      <c r="R88" s="166">
        <f t="shared" si="27"/>
        <v>3</v>
      </c>
      <c r="S88" s="167">
        <f t="shared" si="27"/>
        <v>-2</v>
      </c>
      <c r="T88" s="162">
        <f t="shared" si="27"/>
        <v>1</v>
      </c>
      <c r="U88" s="168">
        <f t="shared" si="27"/>
        <v>-3</v>
      </c>
    </row>
    <row r="89" spans="1:21" ht="13.5" customHeight="1">
      <c r="A89" s="232">
        <v>2</v>
      </c>
      <c r="B89" s="172" t="s">
        <v>225</v>
      </c>
      <c r="C89" s="173" t="s">
        <v>227</v>
      </c>
      <c r="D89" s="178">
        <v>105</v>
      </c>
      <c r="E89" s="179">
        <f t="shared" si="28"/>
        <v>248</v>
      </c>
      <c r="F89" s="174">
        <v>103</v>
      </c>
      <c r="G89" s="175">
        <v>145</v>
      </c>
      <c r="H89" s="176">
        <f t="shared" si="29"/>
        <v>2.361904761904762</v>
      </c>
      <c r="I89" s="181">
        <f t="shared" si="29"/>
        <v>0.4153225806451613</v>
      </c>
      <c r="J89" s="256"/>
      <c r="K89" s="178">
        <v>105</v>
      </c>
      <c r="L89" s="179">
        <f t="shared" si="30"/>
        <v>242</v>
      </c>
      <c r="M89" s="174">
        <v>83</v>
      </c>
      <c r="N89" s="175">
        <v>159</v>
      </c>
      <c r="O89" s="176">
        <f t="shared" si="26"/>
        <v>2.3047619047619046</v>
      </c>
      <c r="P89" s="181">
        <f t="shared" si="26"/>
        <v>0.34297520661157027</v>
      </c>
      <c r="Q89" s="256"/>
      <c r="R89" s="178">
        <f t="shared" si="27"/>
        <v>0</v>
      </c>
      <c r="S89" s="179">
        <f t="shared" si="27"/>
        <v>6</v>
      </c>
      <c r="T89" s="174">
        <f t="shared" si="27"/>
        <v>20</v>
      </c>
      <c r="U89" s="180">
        <f t="shared" si="27"/>
        <v>-14</v>
      </c>
    </row>
    <row r="90" spans="1:21" ht="13.5" customHeight="1">
      <c r="A90" s="232">
        <v>2</v>
      </c>
      <c r="B90" s="172" t="s">
        <v>225</v>
      </c>
      <c r="C90" s="173" t="s">
        <v>228</v>
      </c>
      <c r="D90" s="178">
        <v>35</v>
      </c>
      <c r="E90" s="179">
        <f t="shared" si="28"/>
        <v>68</v>
      </c>
      <c r="F90" s="174">
        <v>21</v>
      </c>
      <c r="G90" s="175">
        <v>47</v>
      </c>
      <c r="H90" s="176">
        <f t="shared" si="29"/>
        <v>1.9428571428571428</v>
      </c>
      <c r="I90" s="181">
        <f t="shared" si="29"/>
        <v>0.3088235294117647</v>
      </c>
      <c r="J90" s="256"/>
      <c r="K90" s="178">
        <v>35</v>
      </c>
      <c r="L90" s="179">
        <f t="shared" si="30"/>
        <v>90</v>
      </c>
      <c r="M90" s="174">
        <v>32</v>
      </c>
      <c r="N90" s="175">
        <v>58</v>
      </c>
      <c r="O90" s="176">
        <f t="shared" si="26"/>
        <v>2.5714285714285716</v>
      </c>
      <c r="P90" s="181">
        <f t="shared" si="26"/>
        <v>0.35555555555555557</v>
      </c>
      <c r="Q90" s="256"/>
      <c r="R90" s="178">
        <f t="shared" si="27"/>
        <v>0</v>
      </c>
      <c r="S90" s="179">
        <f t="shared" si="27"/>
        <v>-22</v>
      </c>
      <c r="T90" s="174">
        <f t="shared" si="27"/>
        <v>-11</v>
      </c>
      <c r="U90" s="180">
        <f t="shared" si="27"/>
        <v>-11</v>
      </c>
    </row>
    <row r="91" spans="1:21" ht="13.5" customHeight="1">
      <c r="A91" s="233">
        <v>2</v>
      </c>
      <c r="B91" s="183" t="s">
        <v>225</v>
      </c>
      <c r="C91" s="260" t="s">
        <v>229</v>
      </c>
      <c r="D91" s="189">
        <v>35</v>
      </c>
      <c r="E91" s="190">
        <f t="shared" si="28"/>
        <v>60</v>
      </c>
      <c r="F91" s="185">
        <v>20</v>
      </c>
      <c r="G91" s="186">
        <v>40</v>
      </c>
      <c r="H91" s="187">
        <f t="shared" si="29"/>
        <v>1.7142857142857142</v>
      </c>
      <c r="I91" s="235">
        <f t="shared" si="29"/>
        <v>0.3333333333333333</v>
      </c>
      <c r="J91" s="236"/>
      <c r="K91" s="189">
        <v>70</v>
      </c>
      <c r="L91" s="190">
        <f t="shared" si="30"/>
        <v>68</v>
      </c>
      <c r="M91" s="185">
        <v>26</v>
      </c>
      <c r="N91" s="186">
        <v>42</v>
      </c>
      <c r="O91" s="187">
        <f t="shared" si="26"/>
        <v>0.9714285714285714</v>
      </c>
      <c r="P91" s="235">
        <f t="shared" si="26"/>
        <v>0.38235294117647056</v>
      </c>
      <c r="Q91" s="236"/>
      <c r="R91" s="189">
        <v>35</v>
      </c>
      <c r="S91" s="190">
        <v>-2</v>
      </c>
      <c r="T91" s="185">
        <v>-13</v>
      </c>
      <c r="U91" s="191">
        <v>11</v>
      </c>
    </row>
    <row r="92" spans="1:21" s="158" customFormat="1" ht="13.5" customHeight="1">
      <c r="A92" s="237">
        <v>2</v>
      </c>
      <c r="B92" s="148" t="s">
        <v>230</v>
      </c>
      <c r="C92" s="149" t="s">
        <v>138</v>
      </c>
      <c r="D92" s="150">
        <f>SUM(D88:D91)</f>
        <v>209</v>
      </c>
      <c r="E92" s="154">
        <f t="shared" si="28"/>
        <v>556</v>
      </c>
      <c r="F92" s="151">
        <f>SUM(F88:F91)</f>
        <v>159</v>
      </c>
      <c r="G92" s="152">
        <f>SUM(G88:G91)</f>
        <v>397</v>
      </c>
      <c r="H92" s="153">
        <f t="shared" si="29"/>
        <v>2.660287081339713</v>
      </c>
      <c r="I92" s="156">
        <f t="shared" si="29"/>
        <v>0.28597122302158273</v>
      </c>
      <c r="J92" s="215">
        <f>F92/D92</f>
        <v>0.7607655502392344</v>
      </c>
      <c r="K92" s="150">
        <f>SUM(K88:K91)</f>
        <v>241</v>
      </c>
      <c r="L92" s="154">
        <f t="shared" si="30"/>
        <v>582</v>
      </c>
      <c r="M92" s="151">
        <f>SUM(M88:M91)</f>
        <v>155</v>
      </c>
      <c r="N92" s="152">
        <f>SUM(N88:N91)</f>
        <v>427</v>
      </c>
      <c r="O92" s="153">
        <f t="shared" si="26"/>
        <v>2.4149377593360994</v>
      </c>
      <c r="P92" s="156">
        <f t="shared" si="26"/>
        <v>0.2663230240549828</v>
      </c>
      <c r="Q92" s="215">
        <f>M92/K92</f>
        <v>0.6431535269709544</v>
      </c>
      <c r="R92" s="150">
        <f t="shared" si="27"/>
        <v>-32</v>
      </c>
      <c r="S92" s="154">
        <f t="shared" si="27"/>
        <v>-26</v>
      </c>
      <c r="T92" s="151">
        <f t="shared" si="27"/>
        <v>4</v>
      </c>
      <c r="U92" s="155">
        <f t="shared" si="27"/>
        <v>-30</v>
      </c>
    </row>
    <row r="93" spans="1:21" ht="13.5" customHeight="1">
      <c r="A93" s="232">
        <v>2</v>
      </c>
      <c r="B93" s="172" t="s">
        <v>231</v>
      </c>
      <c r="C93" s="173" t="s">
        <v>213</v>
      </c>
      <c r="D93" s="216">
        <v>55</v>
      </c>
      <c r="E93" s="195">
        <f>F93+G93</f>
        <v>95</v>
      </c>
      <c r="F93" s="196">
        <v>52</v>
      </c>
      <c r="G93" s="197">
        <v>43</v>
      </c>
      <c r="H93" s="198"/>
      <c r="I93" s="144">
        <f>F93/E93</f>
        <v>0.5473684210526316</v>
      </c>
      <c r="J93" s="145"/>
      <c r="K93" s="216">
        <v>55</v>
      </c>
      <c r="L93" s="195">
        <f>M93+N93</f>
        <v>69</v>
      </c>
      <c r="M93" s="196">
        <v>40</v>
      </c>
      <c r="N93" s="197">
        <v>29</v>
      </c>
      <c r="O93" s="198"/>
      <c r="P93" s="144">
        <f>M93/L93</f>
        <v>0.5797101449275363</v>
      </c>
      <c r="Q93" s="145"/>
      <c r="R93" s="216">
        <f t="shared" si="27"/>
        <v>0</v>
      </c>
      <c r="S93" s="195">
        <f t="shared" si="27"/>
        <v>26</v>
      </c>
      <c r="T93" s="196">
        <f t="shared" si="27"/>
        <v>12</v>
      </c>
      <c r="U93" s="241">
        <f t="shared" si="27"/>
        <v>14</v>
      </c>
    </row>
    <row r="94" spans="1:21" ht="13.5" customHeight="1">
      <c r="A94" s="231">
        <v>2</v>
      </c>
      <c r="B94" s="160" t="s">
        <v>231</v>
      </c>
      <c r="C94" s="161" t="s">
        <v>165</v>
      </c>
      <c r="D94" s="226"/>
      <c r="E94" s="208"/>
      <c r="F94" s="209"/>
      <c r="G94" s="210"/>
      <c r="H94" s="211"/>
      <c r="I94" s="212"/>
      <c r="J94" s="188"/>
      <c r="K94" s="226"/>
      <c r="L94" s="208"/>
      <c r="M94" s="209"/>
      <c r="N94" s="210"/>
      <c r="O94" s="211"/>
      <c r="P94" s="212"/>
      <c r="Q94" s="188"/>
      <c r="R94" s="226"/>
      <c r="S94" s="208"/>
      <c r="T94" s="209"/>
      <c r="U94" s="214"/>
    </row>
    <row r="95" spans="1:21" s="158" customFormat="1" ht="13.5" customHeight="1">
      <c r="A95" s="237">
        <v>2</v>
      </c>
      <c r="B95" s="148" t="s">
        <v>17</v>
      </c>
      <c r="C95" s="149" t="s">
        <v>138</v>
      </c>
      <c r="D95" s="150">
        <f>SUM(D93:D94)</f>
        <v>55</v>
      </c>
      <c r="E95" s="154">
        <f aca="true" t="shared" si="31" ref="E95:E105">F95+G95</f>
        <v>95</v>
      </c>
      <c r="F95" s="151">
        <f>SUM(F93:F94)</f>
        <v>52</v>
      </c>
      <c r="G95" s="152">
        <f>SUM(G93:G94)</f>
        <v>43</v>
      </c>
      <c r="H95" s="153">
        <f>E95/D95</f>
        <v>1.7272727272727273</v>
      </c>
      <c r="I95" s="156">
        <f>F95/E95</f>
        <v>0.5473684210526316</v>
      </c>
      <c r="J95" s="215">
        <f>F95/D95</f>
        <v>0.9454545454545454</v>
      </c>
      <c r="K95" s="150">
        <f>SUM(K93:K94)</f>
        <v>55</v>
      </c>
      <c r="L95" s="154">
        <f aca="true" t="shared" si="32" ref="L95:L105">M95+N95</f>
        <v>69</v>
      </c>
      <c r="M95" s="151">
        <f>SUM(M93:M94)</f>
        <v>40</v>
      </c>
      <c r="N95" s="152">
        <f>SUM(N93:N94)</f>
        <v>29</v>
      </c>
      <c r="O95" s="153">
        <f>L95/K95</f>
        <v>1.2545454545454546</v>
      </c>
      <c r="P95" s="156">
        <f>M95/L95</f>
        <v>0.5797101449275363</v>
      </c>
      <c r="Q95" s="215">
        <f>M95/K95</f>
        <v>0.7272727272727273</v>
      </c>
      <c r="R95" s="150">
        <f aca="true" t="shared" si="33" ref="R95:U105">D95-K95</f>
        <v>0</v>
      </c>
      <c r="S95" s="154">
        <f t="shared" si="33"/>
        <v>26</v>
      </c>
      <c r="T95" s="151">
        <f t="shared" si="33"/>
        <v>12</v>
      </c>
      <c r="U95" s="155">
        <f t="shared" si="33"/>
        <v>14</v>
      </c>
    </row>
    <row r="96" spans="1:21" ht="13.5" customHeight="1">
      <c r="A96" s="231">
        <v>2</v>
      </c>
      <c r="B96" s="160" t="s">
        <v>232</v>
      </c>
      <c r="C96" s="161" t="s">
        <v>233</v>
      </c>
      <c r="D96" s="216">
        <v>267</v>
      </c>
      <c r="E96" s="200">
        <f t="shared" si="31"/>
        <v>41</v>
      </c>
      <c r="F96" s="201">
        <v>15</v>
      </c>
      <c r="G96" s="203">
        <v>26</v>
      </c>
      <c r="H96" s="204"/>
      <c r="I96" s="235">
        <f aca="true" t="shared" si="34" ref="I96:I105">F96/E96</f>
        <v>0.36585365853658536</v>
      </c>
      <c r="J96" s="170"/>
      <c r="K96" s="216">
        <v>249</v>
      </c>
      <c r="L96" s="167">
        <f t="shared" si="32"/>
        <v>31</v>
      </c>
      <c r="M96" s="162">
        <v>11</v>
      </c>
      <c r="N96" s="163">
        <v>20</v>
      </c>
      <c r="O96" s="164"/>
      <c r="P96" s="181">
        <f aca="true" t="shared" si="35" ref="P96:P105">M96/L96</f>
        <v>0.3548387096774194</v>
      </c>
      <c r="Q96" s="170"/>
      <c r="R96" s="216">
        <f t="shared" si="33"/>
        <v>18</v>
      </c>
      <c r="S96" s="200">
        <f>E96-(L96+L97)</f>
        <v>-8</v>
      </c>
      <c r="T96" s="201">
        <f>F96-(M96+M97)</f>
        <v>-3</v>
      </c>
      <c r="U96" s="202">
        <f>G96-(N96+N97)</f>
        <v>-5</v>
      </c>
    </row>
    <row r="97" spans="1:21" ht="13.5" customHeight="1">
      <c r="A97" s="231">
        <v>2</v>
      </c>
      <c r="B97" s="160" t="s">
        <v>232</v>
      </c>
      <c r="C97" s="161" t="s">
        <v>234</v>
      </c>
      <c r="D97" s="221"/>
      <c r="E97" s="167"/>
      <c r="F97" s="162"/>
      <c r="G97" s="163"/>
      <c r="H97" s="164"/>
      <c r="I97" s="165"/>
      <c r="J97" s="170"/>
      <c r="K97" s="221"/>
      <c r="L97" s="167">
        <f t="shared" si="32"/>
        <v>18</v>
      </c>
      <c r="M97" s="162">
        <v>7</v>
      </c>
      <c r="N97" s="163">
        <v>11</v>
      </c>
      <c r="O97" s="164"/>
      <c r="P97" s="181">
        <f t="shared" si="35"/>
        <v>0.3888888888888889</v>
      </c>
      <c r="Q97" s="170"/>
      <c r="R97" s="221"/>
      <c r="S97" s="167"/>
      <c r="T97" s="162"/>
      <c r="U97" s="168"/>
    </row>
    <row r="98" spans="1:21" ht="13.5" customHeight="1">
      <c r="A98" s="231">
        <v>2</v>
      </c>
      <c r="B98" s="160" t="s">
        <v>232</v>
      </c>
      <c r="C98" s="257" t="s">
        <v>235</v>
      </c>
      <c r="D98" s="221"/>
      <c r="E98" s="200">
        <f t="shared" si="31"/>
        <v>81</v>
      </c>
      <c r="F98" s="201">
        <v>30</v>
      </c>
      <c r="G98" s="203">
        <v>51</v>
      </c>
      <c r="H98" s="204"/>
      <c r="I98" s="235">
        <f t="shared" si="34"/>
        <v>0.37037037037037035</v>
      </c>
      <c r="J98" s="170"/>
      <c r="K98" s="221"/>
      <c r="L98" s="167"/>
      <c r="M98" s="162"/>
      <c r="N98" s="163"/>
      <c r="O98" s="164"/>
      <c r="P98" s="181"/>
      <c r="Q98" s="170"/>
      <c r="R98" s="221"/>
      <c r="S98" s="200">
        <f>E98-(L98+L99)</f>
        <v>8</v>
      </c>
      <c r="T98" s="201">
        <f>F98-(M98+M99)</f>
        <v>3</v>
      </c>
      <c r="U98" s="202">
        <f>G98-(N98+N99)</f>
        <v>5</v>
      </c>
    </row>
    <row r="99" spans="1:21" ht="13.5" customHeight="1">
      <c r="A99" s="231">
        <v>2</v>
      </c>
      <c r="B99" s="160" t="s">
        <v>232</v>
      </c>
      <c r="C99" s="161" t="s">
        <v>170</v>
      </c>
      <c r="D99" s="221"/>
      <c r="E99" s="167"/>
      <c r="F99" s="162"/>
      <c r="G99" s="163"/>
      <c r="H99" s="164"/>
      <c r="I99" s="165"/>
      <c r="J99" s="170"/>
      <c r="K99" s="221"/>
      <c r="L99" s="167">
        <f t="shared" si="32"/>
        <v>73</v>
      </c>
      <c r="M99" s="162">
        <v>27</v>
      </c>
      <c r="N99" s="163">
        <v>46</v>
      </c>
      <c r="O99" s="164"/>
      <c r="P99" s="181">
        <f t="shared" si="35"/>
        <v>0.3698630136986301</v>
      </c>
      <c r="Q99" s="170"/>
      <c r="R99" s="221"/>
      <c r="S99" s="167"/>
      <c r="T99" s="162"/>
      <c r="U99" s="168"/>
    </row>
    <row r="100" spans="1:21" ht="13.5" customHeight="1">
      <c r="A100" s="232">
        <v>2</v>
      </c>
      <c r="B100" s="172" t="s">
        <v>232</v>
      </c>
      <c r="C100" s="173" t="s">
        <v>236</v>
      </c>
      <c r="D100" s="221"/>
      <c r="E100" s="179">
        <f t="shared" si="31"/>
        <v>129</v>
      </c>
      <c r="F100" s="174">
        <v>43</v>
      </c>
      <c r="G100" s="175">
        <v>86</v>
      </c>
      <c r="H100" s="176"/>
      <c r="I100" s="181">
        <f t="shared" si="34"/>
        <v>0.3333333333333333</v>
      </c>
      <c r="J100" s="170"/>
      <c r="K100" s="221"/>
      <c r="L100" s="179">
        <f t="shared" si="32"/>
        <v>228</v>
      </c>
      <c r="M100" s="174">
        <v>59</v>
      </c>
      <c r="N100" s="175">
        <v>169</v>
      </c>
      <c r="O100" s="176"/>
      <c r="P100" s="181">
        <f t="shared" si="35"/>
        <v>0.25877192982456143</v>
      </c>
      <c r="Q100" s="170"/>
      <c r="R100" s="221"/>
      <c r="S100" s="179">
        <f t="shared" si="33"/>
        <v>-99</v>
      </c>
      <c r="T100" s="174">
        <f t="shared" si="33"/>
        <v>-16</v>
      </c>
      <c r="U100" s="180">
        <f t="shared" si="33"/>
        <v>-83</v>
      </c>
    </row>
    <row r="101" spans="1:21" ht="13.5" customHeight="1">
      <c r="A101" s="233">
        <v>2</v>
      </c>
      <c r="B101" s="183" t="s">
        <v>232</v>
      </c>
      <c r="C101" s="184" t="s">
        <v>237</v>
      </c>
      <c r="D101" s="226"/>
      <c r="E101" s="190">
        <f t="shared" si="31"/>
        <v>162</v>
      </c>
      <c r="F101" s="185">
        <v>69</v>
      </c>
      <c r="G101" s="186">
        <v>93</v>
      </c>
      <c r="H101" s="187"/>
      <c r="I101" s="181">
        <f t="shared" si="34"/>
        <v>0.42592592592592593</v>
      </c>
      <c r="J101" s="170"/>
      <c r="K101" s="226"/>
      <c r="L101" s="190">
        <f t="shared" si="32"/>
        <v>236</v>
      </c>
      <c r="M101" s="185">
        <v>84</v>
      </c>
      <c r="N101" s="186">
        <v>152</v>
      </c>
      <c r="O101" s="187"/>
      <c r="P101" s="181">
        <f t="shared" si="35"/>
        <v>0.3559322033898305</v>
      </c>
      <c r="Q101" s="170"/>
      <c r="R101" s="226"/>
      <c r="S101" s="190">
        <f t="shared" si="33"/>
        <v>-74</v>
      </c>
      <c r="T101" s="185">
        <f t="shared" si="33"/>
        <v>-15</v>
      </c>
      <c r="U101" s="191">
        <f t="shared" si="33"/>
        <v>-59</v>
      </c>
    </row>
    <row r="102" spans="1:21" s="158" customFormat="1" ht="13.5" customHeight="1">
      <c r="A102" s="237">
        <v>2</v>
      </c>
      <c r="B102" s="148" t="s">
        <v>18</v>
      </c>
      <c r="C102" s="149" t="s">
        <v>138</v>
      </c>
      <c r="D102" s="150">
        <f>SUM(D96:D101)</f>
        <v>267</v>
      </c>
      <c r="E102" s="154">
        <f t="shared" si="31"/>
        <v>413</v>
      </c>
      <c r="F102" s="151">
        <f>SUM(F96:F101)</f>
        <v>157</v>
      </c>
      <c r="G102" s="152">
        <f>SUM(G96:G101)</f>
        <v>256</v>
      </c>
      <c r="H102" s="153">
        <f>E102/D102</f>
        <v>1.546816479400749</v>
      </c>
      <c r="I102" s="156">
        <f t="shared" si="34"/>
        <v>0.3801452784503632</v>
      </c>
      <c r="J102" s="215">
        <f>F102/D102</f>
        <v>0.5880149812734082</v>
      </c>
      <c r="K102" s="150">
        <f>SUM(K96:K101)</f>
        <v>249</v>
      </c>
      <c r="L102" s="154">
        <f t="shared" si="32"/>
        <v>586</v>
      </c>
      <c r="M102" s="151">
        <f>SUM(M96:M101)</f>
        <v>188</v>
      </c>
      <c r="N102" s="152">
        <f>SUM(N96:N101)</f>
        <v>398</v>
      </c>
      <c r="O102" s="153">
        <f>L102/K102</f>
        <v>2.353413654618474</v>
      </c>
      <c r="P102" s="156">
        <f t="shared" si="35"/>
        <v>0.32081911262798635</v>
      </c>
      <c r="Q102" s="215">
        <f>M102/K102</f>
        <v>0.7550200803212851</v>
      </c>
      <c r="R102" s="150">
        <f aca="true" t="shared" si="36" ref="R102:U114">D102-K102</f>
        <v>18</v>
      </c>
      <c r="S102" s="154">
        <f t="shared" si="33"/>
        <v>-173</v>
      </c>
      <c r="T102" s="151">
        <f t="shared" si="33"/>
        <v>-31</v>
      </c>
      <c r="U102" s="155">
        <f t="shared" si="33"/>
        <v>-142</v>
      </c>
    </row>
    <row r="103" spans="1:21" ht="13.5" customHeight="1">
      <c r="A103" s="266">
        <v>2</v>
      </c>
      <c r="B103" s="267" t="s">
        <v>19</v>
      </c>
      <c r="C103" s="268" t="s">
        <v>238</v>
      </c>
      <c r="D103" s="221">
        <v>30</v>
      </c>
      <c r="E103" s="200">
        <f t="shared" si="31"/>
        <v>18</v>
      </c>
      <c r="F103" s="201">
        <v>11</v>
      </c>
      <c r="G103" s="203">
        <v>7</v>
      </c>
      <c r="H103" s="204">
        <f>E103/D103</f>
        <v>0.6</v>
      </c>
      <c r="I103" s="181">
        <f t="shared" si="34"/>
        <v>0.6111111111111112</v>
      </c>
      <c r="J103" s="170"/>
      <c r="K103" s="221">
        <v>20</v>
      </c>
      <c r="L103" s="200">
        <f t="shared" si="32"/>
        <v>11</v>
      </c>
      <c r="M103" s="201">
        <v>7</v>
      </c>
      <c r="N103" s="203">
        <v>4</v>
      </c>
      <c r="O103" s="204">
        <f>L103/K103</f>
        <v>0.55</v>
      </c>
      <c r="P103" s="181">
        <f t="shared" si="35"/>
        <v>0.6363636363636364</v>
      </c>
      <c r="Q103" s="170"/>
      <c r="R103" s="221">
        <f t="shared" si="36"/>
        <v>10</v>
      </c>
      <c r="S103" s="200">
        <f t="shared" si="33"/>
        <v>7</v>
      </c>
      <c r="T103" s="201">
        <f t="shared" si="33"/>
        <v>4</v>
      </c>
      <c r="U103" s="202">
        <f t="shared" si="33"/>
        <v>3</v>
      </c>
    </row>
    <row r="104" spans="1:21" s="158" customFormat="1" ht="13.5" customHeight="1">
      <c r="A104" s="237">
        <v>2</v>
      </c>
      <c r="B104" s="148" t="s">
        <v>19</v>
      </c>
      <c r="C104" s="149" t="s">
        <v>138</v>
      </c>
      <c r="D104" s="150">
        <f>SUM(D103)</f>
        <v>30</v>
      </c>
      <c r="E104" s="154">
        <f t="shared" si="31"/>
        <v>18</v>
      </c>
      <c r="F104" s="151">
        <f>SUM(F103)</f>
        <v>11</v>
      </c>
      <c r="G104" s="152">
        <f>SUM(G103)</f>
        <v>7</v>
      </c>
      <c r="H104" s="153">
        <f>E104/D104</f>
        <v>0.6</v>
      </c>
      <c r="I104" s="156">
        <f t="shared" si="34"/>
        <v>0.6111111111111112</v>
      </c>
      <c r="J104" s="215">
        <f>F104/D104</f>
        <v>0.36666666666666664</v>
      </c>
      <c r="K104" s="150">
        <f>SUM(K103)</f>
        <v>20</v>
      </c>
      <c r="L104" s="154">
        <f t="shared" si="32"/>
        <v>11</v>
      </c>
      <c r="M104" s="151">
        <f>SUM(M103)</f>
        <v>7</v>
      </c>
      <c r="N104" s="152">
        <f>SUM(N103)</f>
        <v>4</v>
      </c>
      <c r="O104" s="153">
        <f>L104/K104</f>
        <v>0.55</v>
      </c>
      <c r="P104" s="156">
        <f t="shared" si="35"/>
        <v>0.6363636363636364</v>
      </c>
      <c r="Q104" s="215">
        <f>M104/K104</f>
        <v>0.35</v>
      </c>
      <c r="R104" s="150">
        <f t="shared" si="36"/>
        <v>10</v>
      </c>
      <c r="S104" s="154">
        <f t="shared" si="33"/>
        <v>7</v>
      </c>
      <c r="T104" s="151">
        <f t="shared" si="33"/>
        <v>4</v>
      </c>
      <c r="U104" s="155">
        <f t="shared" si="33"/>
        <v>3</v>
      </c>
    </row>
    <row r="105" spans="1:21" ht="13.5" customHeight="1">
      <c r="A105" s="231">
        <v>2</v>
      </c>
      <c r="B105" s="160" t="s">
        <v>239</v>
      </c>
      <c r="C105" s="161" t="s">
        <v>240</v>
      </c>
      <c r="D105" s="216">
        <v>280</v>
      </c>
      <c r="E105" s="200">
        <f t="shared" si="31"/>
        <v>625</v>
      </c>
      <c r="F105" s="201">
        <v>230</v>
      </c>
      <c r="G105" s="203">
        <v>395</v>
      </c>
      <c r="H105" s="204"/>
      <c r="I105" s="235">
        <f t="shared" si="34"/>
        <v>0.368</v>
      </c>
      <c r="J105" s="170"/>
      <c r="K105" s="216">
        <v>280</v>
      </c>
      <c r="L105" s="200">
        <f t="shared" si="32"/>
        <v>773</v>
      </c>
      <c r="M105" s="201">
        <v>327</v>
      </c>
      <c r="N105" s="203">
        <v>446</v>
      </c>
      <c r="O105" s="204"/>
      <c r="P105" s="235">
        <f t="shared" si="35"/>
        <v>0.4230271668822768</v>
      </c>
      <c r="Q105" s="170"/>
      <c r="R105" s="216">
        <v>0</v>
      </c>
      <c r="S105" s="195">
        <f t="shared" si="33"/>
        <v>-148</v>
      </c>
      <c r="T105" s="196">
        <f t="shared" si="33"/>
        <v>-97</v>
      </c>
      <c r="U105" s="241">
        <f t="shared" si="33"/>
        <v>-51</v>
      </c>
    </row>
    <row r="106" spans="1:21" ht="13.5" customHeight="1">
      <c r="A106" s="232">
        <v>2</v>
      </c>
      <c r="B106" s="172" t="s">
        <v>239</v>
      </c>
      <c r="C106" s="173" t="s">
        <v>241</v>
      </c>
      <c r="D106" s="221"/>
      <c r="E106" s="200"/>
      <c r="F106" s="201"/>
      <c r="G106" s="203"/>
      <c r="H106" s="204"/>
      <c r="I106" s="205"/>
      <c r="J106" s="170"/>
      <c r="K106" s="221"/>
      <c r="L106" s="200"/>
      <c r="M106" s="201"/>
      <c r="N106" s="203"/>
      <c r="O106" s="204"/>
      <c r="P106" s="205"/>
      <c r="Q106" s="170"/>
      <c r="R106" s="221"/>
      <c r="S106" s="200"/>
      <c r="T106" s="201"/>
      <c r="U106" s="202"/>
    </row>
    <row r="107" spans="1:21" ht="13.5" customHeight="1">
      <c r="A107" s="232">
        <v>2</v>
      </c>
      <c r="B107" s="172" t="s">
        <v>239</v>
      </c>
      <c r="C107" s="173" t="s">
        <v>242</v>
      </c>
      <c r="D107" s="221"/>
      <c r="E107" s="200"/>
      <c r="F107" s="201"/>
      <c r="G107" s="203"/>
      <c r="H107" s="204"/>
      <c r="I107" s="205"/>
      <c r="J107" s="170"/>
      <c r="K107" s="221"/>
      <c r="L107" s="200"/>
      <c r="M107" s="201"/>
      <c r="N107" s="203"/>
      <c r="O107" s="204"/>
      <c r="P107" s="205"/>
      <c r="Q107" s="170"/>
      <c r="R107" s="221"/>
      <c r="S107" s="200"/>
      <c r="T107" s="201"/>
      <c r="U107" s="202"/>
    </row>
    <row r="108" spans="1:21" ht="13.5" customHeight="1">
      <c r="A108" s="232">
        <v>2</v>
      </c>
      <c r="B108" s="172" t="s">
        <v>239</v>
      </c>
      <c r="C108" s="173" t="s">
        <v>243</v>
      </c>
      <c r="D108" s="226"/>
      <c r="E108" s="208"/>
      <c r="F108" s="209"/>
      <c r="G108" s="210"/>
      <c r="H108" s="211"/>
      <c r="I108" s="212"/>
      <c r="J108" s="170"/>
      <c r="K108" s="226"/>
      <c r="L108" s="208"/>
      <c r="M108" s="209"/>
      <c r="N108" s="210"/>
      <c r="O108" s="211"/>
      <c r="P108" s="212"/>
      <c r="Q108" s="170"/>
      <c r="R108" s="226"/>
      <c r="S108" s="208"/>
      <c r="T108" s="209"/>
      <c r="U108" s="214"/>
    </row>
    <row r="109" spans="1:21" s="158" customFormat="1" ht="13.5" customHeight="1">
      <c r="A109" s="237">
        <v>2</v>
      </c>
      <c r="B109" s="148" t="s">
        <v>244</v>
      </c>
      <c r="C109" s="149" t="s">
        <v>138</v>
      </c>
      <c r="D109" s="150">
        <f>SUM(D105:D108)</f>
        <v>280</v>
      </c>
      <c r="E109" s="154">
        <f aca="true" t="shared" si="37" ref="E109:E114">F109+G109</f>
        <v>625</v>
      </c>
      <c r="F109" s="151">
        <f>SUM(F105:F108)</f>
        <v>230</v>
      </c>
      <c r="G109" s="152">
        <f>SUM(G105:G108)</f>
        <v>395</v>
      </c>
      <c r="H109" s="153">
        <f aca="true" t="shared" si="38" ref="H109:I113">E109/D109</f>
        <v>2.232142857142857</v>
      </c>
      <c r="I109" s="156">
        <f t="shared" si="38"/>
        <v>0.368</v>
      </c>
      <c r="J109" s="215">
        <f>F109/D109</f>
        <v>0.8214285714285714</v>
      </c>
      <c r="K109" s="150">
        <f>SUM(K105:K108)</f>
        <v>280</v>
      </c>
      <c r="L109" s="154">
        <f aca="true" t="shared" si="39" ref="L109:L114">M109+N109</f>
        <v>773</v>
      </c>
      <c r="M109" s="151">
        <f>SUM(M105:M108)</f>
        <v>327</v>
      </c>
      <c r="N109" s="152">
        <f>SUM(N105:N108)</f>
        <v>446</v>
      </c>
      <c r="O109" s="153">
        <f aca="true" t="shared" si="40" ref="O109:P113">L109/K109</f>
        <v>2.7607142857142857</v>
      </c>
      <c r="P109" s="156">
        <f t="shared" si="40"/>
        <v>0.4230271668822768</v>
      </c>
      <c r="Q109" s="192">
        <f>M109/K109</f>
        <v>1.167857142857143</v>
      </c>
      <c r="R109" s="150">
        <f t="shared" si="36"/>
        <v>0</v>
      </c>
      <c r="S109" s="154">
        <f t="shared" si="36"/>
        <v>-148</v>
      </c>
      <c r="T109" s="151">
        <f t="shared" si="36"/>
        <v>-97</v>
      </c>
      <c r="U109" s="155">
        <f t="shared" si="36"/>
        <v>-51</v>
      </c>
    </row>
    <row r="110" spans="1:21" ht="13.5" customHeight="1">
      <c r="A110" s="231">
        <v>2</v>
      </c>
      <c r="B110" s="160" t="s">
        <v>245</v>
      </c>
      <c r="C110" s="161" t="s">
        <v>170</v>
      </c>
      <c r="D110" s="166">
        <v>30</v>
      </c>
      <c r="E110" s="167">
        <f t="shared" si="37"/>
        <v>40</v>
      </c>
      <c r="F110" s="162">
        <v>18</v>
      </c>
      <c r="G110" s="163">
        <v>22</v>
      </c>
      <c r="H110" s="164">
        <f t="shared" si="38"/>
        <v>1.3333333333333333</v>
      </c>
      <c r="I110" s="181">
        <f t="shared" si="38"/>
        <v>0.45</v>
      </c>
      <c r="J110" s="234"/>
      <c r="K110" s="166">
        <v>20</v>
      </c>
      <c r="L110" s="167">
        <f t="shared" si="39"/>
        <v>41</v>
      </c>
      <c r="M110" s="162">
        <v>13</v>
      </c>
      <c r="N110" s="163">
        <v>28</v>
      </c>
      <c r="O110" s="164">
        <f t="shared" si="40"/>
        <v>2.05</v>
      </c>
      <c r="P110" s="181">
        <f t="shared" si="40"/>
        <v>0.3170731707317073</v>
      </c>
      <c r="Q110" s="234"/>
      <c r="R110" s="166">
        <f t="shared" si="36"/>
        <v>10</v>
      </c>
      <c r="S110" s="167">
        <f t="shared" si="36"/>
        <v>-1</v>
      </c>
      <c r="T110" s="162">
        <f t="shared" si="36"/>
        <v>5</v>
      </c>
      <c r="U110" s="168">
        <f t="shared" si="36"/>
        <v>-6</v>
      </c>
    </row>
    <row r="111" spans="1:21" ht="13.5" customHeight="1">
      <c r="A111" s="232">
        <v>2</v>
      </c>
      <c r="B111" s="172" t="s">
        <v>245</v>
      </c>
      <c r="C111" s="173" t="s">
        <v>246</v>
      </c>
      <c r="D111" s="178">
        <v>50</v>
      </c>
      <c r="E111" s="179">
        <f t="shared" si="37"/>
        <v>77</v>
      </c>
      <c r="F111" s="174">
        <v>48</v>
      </c>
      <c r="G111" s="175">
        <v>29</v>
      </c>
      <c r="H111" s="176">
        <f t="shared" si="38"/>
        <v>1.54</v>
      </c>
      <c r="I111" s="181">
        <f t="shared" si="38"/>
        <v>0.6233766233766234</v>
      </c>
      <c r="J111" s="256"/>
      <c r="K111" s="178">
        <v>55</v>
      </c>
      <c r="L111" s="179">
        <f t="shared" si="39"/>
        <v>84</v>
      </c>
      <c r="M111" s="174">
        <v>57</v>
      </c>
      <c r="N111" s="175">
        <v>27</v>
      </c>
      <c r="O111" s="176">
        <f t="shared" si="40"/>
        <v>1.5272727272727273</v>
      </c>
      <c r="P111" s="181">
        <f t="shared" si="40"/>
        <v>0.6785714285714286</v>
      </c>
      <c r="Q111" s="256"/>
      <c r="R111" s="178">
        <f t="shared" si="36"/>
        <v>-5</v>
      </c>
      <c r="S111" s="179">
        <f t="shared" si="36"/>
        <v>-7</v>
      </c>
      <c r="T111" s="174">
        <f t="shared" si="36"/>
        <v>-9</v>
      </c>
      <c r="U111" s="180">
        <f t="shared" si="36"/>
        <v>2</v>
      </c>
    </row>
    <row r="112" spans="1:21" ht="13.5" customHeight="1">
      <c r="A112" s="232">
        <v>2</v>
      </c>
      <c r="B112" s="172" t="s">
        <v>245</v>
      </c>
      <c r="C112" s="173" t="s">
        <v>247</v>
      </c>
      <c r="D112" s="178">
        <v>15</v>
      </c>
      <c r="E112" s="179">
        <f t="shared" si="37"/>
        <v>36</v>
      </c>
      <c r="F112" s="174">
        <v>13</v>
      </c>
      <c r="G112" s="175">
        <v>23</v>
      </c>
      <c r="H112" s="176">
        <f t="shared" si="38"/>
        <v>2.4</v>
      </c>
      <c r="I112" s="181">
        <f t="shared" si="38"/>
        <v>0.3611111111111111</v>
      </c>
      <c r="J112" s="256"/>
      <c r="K112" s="178">
        <v>20</v>
      </c>
      <c r="L112" s="179">
        <f t="shared" si="39"/>
        <v>36</v>
      </c>
      <c r="M112" s="174">
        <v>20</v>
      </c>
      <c r="N112" s="175">
        <v>16</v>
      </c>
      <c r="O112" s="176">
        <f t="shared" si="40"/>
        <v>1.8</v>
      </c>
      <c r="P112" s="181">
        <f t="shared" si="40"/>
        <v>0.5555555555555556</v>
      </c>
      <c r="Q112" s="256"/>
      <c r="R112" s="178">
        <f t="shared" si="36"/>
        <v>-5</v>
      </c>
      <c r="S112" s="179">
        <f t="shared" si="36"/>
        <v>0</v>
      </c>
      <c r="T112" s="174">
        <f t="shared" si="36"/>
        <v>-7</v>
      </c>
      <c r="U112" s="180">
        <f t="shared" si="36"/>
        <v>7</v>
      </c>
    </row>
    <row r="113" spans="1:21" s="158" customFormat="1" ht="13.5" customHeight="1">
      <c r="A113" s="237">
        <v>2</v>
      </c>
      <c r="B113" s="148" t="s">
        <v>248</v>
      </c>
      <c r="C113" s="149" t="s">
        <v>138</v>
      </c>
      <c r="D113" s="150">
        <f>SUM(D110:D112)</f>
        <v>95</v>
      </c>
      <c r="E113" s="154">
        <f t="shared" si="37"/>
        <v>153</v>
      </c>
      <c r="F113" s="151">
        <f>SUM(F110:F112)</f>
        <v>79</v>
      </c>
      <c r="G113" s="152">
        <f>SUM(G110:G112)</f>
        <v>74</v>
      </c>
      <c r="H113" s="153">
        <f t="shared" si="38"/>
        <v>1.6105263157894736</v>
      </c>
      <c r="I113" s="156">
        <f t="shared" si="38"/>
        <v>0.5163398692810458</v>
      </c>
      <c r="J113" s="215">
        <f>F113/D113</f>
        <v>0.8315789473684211</v>
      </c>
      <c r="K113" s="150">
        <f>SUM(K110:K112)</f>
        <v>95</v>
      </c>
      <c r="L113" s="154">
        <f t="shared" si="39"/>
        <v>161</v>
      </c>
      <c r="M113" s="151">
        <f>SUM(M110:M112)</f>
        <v>90</v>
      </c>
      <c r="N113" s="152">
        <f>SUM(N110:N112)</f>
        <v>71</v>
      </c>
      <c r="O113" s="153">
        <f t="shared" si="40"/>
        <v>1.694736842105263</v>
      </c>
      <c r="P113" s="156">
        <f t="shared" si="40"/>
        <v>0.5590062111801242</v>
      </c>
      <c r="Q113" s="215">
        <f>M113/K113</f>
        <v>0.9473684210526315</v>
      </c>
      <c r="R113" s="150">
        <f t="shared" si="36"/>
        <v>0</v>
      </c>
      <c r="S113" s="154">
        <f t="shared" si="36"/>
        <v>-8</v>
      </c>
      <c r="T113" s="151">
        <f t="shared" si="36"/>
        <v>-11</v>
      </c>
      <c r="U113" s="155">
        <f t="shared" si="36"/>
        <v>3</v>
      </c>
    </row>
    <row r="114" spans="1:21" ht="13.5" customHeight="1">
      <c r="A114" s="231">
        <v>2</v>
      </c>
      <c r="B114" s="160" t="s">
        <v>249</v>
      </c>
      <c r="C114" s="161" t="s">
        <v>250</v>
      </c>
      <c r="D114" s="269" t="s">
        <v>251</v>
      </c>
      <c r="E114" s="195">
        <f t="shared" si="37"/>
        <v>50</v>
      </c>
      <c r="F114" s="196">
        <v>26</v>
      </c>
      <c r="G114" s="197">
        <v>24</v>
      </c>
      <c r="H114" s="198"/>
      <c r="I114" s="144">
        <f>F114/E114</f>
        <v>0.52</v>
      </c>
      <c r="J114" s="170"/>
      <c r="K114" s="269" t="s">
        <v>251</v>
      </c>
      <c r="L114" s="195">
        <f t="shared" si="39"/>
        <v>68</v>
      </c>
      <c r="M114" s="196">
        <v>49</v>
      </c>
      <c r="N114" s="197">
        <v>19</v>
      </c>
      <c r="O114" s="198"/>
      <c r="P114" s="144">
        <f>M114/L114</f>
        <v>0.7205882352941176</v>
      </c>
      <c r="Q114" s="170"/>
      <c r="R114" s="216"/>
      <c r="S114" s="195">
        <f t="shared" si="36"/>
        <v>-18</v>
      </c>
      <c r="T114" s="196">
        <f t="shared" si="36"/>
        <v>-23</v>
      </c>
      <c r="U114" s="241">
        <f t="shared" si="36"/>
        <v>5</v>
      </c>
    </row>
    <row r="115" spans="1:21" ht="13.5" customHeight="1">
      <c r="A115" s="232">
        <v>2</v>
      </c>
      <c r="B115" s="172" t="s">
        <v>249</v>
      </c>
      <c r="C115" s="173" t="s">
        <v>252</v>
      </c>
      <c r="D115" s="178">
        <v>20</v>
      </c>
      <c r="E115" s="200"/>
      <c r="F115" s="201"/>
      <c r="G115" s="203"/>
      <c r="H115" s="204"/>
      <c r="I115" s="205"/>
      <c r="J115" s="170"/>
      <c r="K115" s="178">
        <v>20</v>
      </c>
      <c r="L115" s="200"/>
      <c r="M115" s="201"/>
      <c r="N115" s="203"/>
      <c r="O115" s="204"/>
      <c r="P115" s="205"/>
      <c r="Q115" s="170"/>
      <c r="R115" s="178">
        <f>D115-K115</f>
        <v>0</v>
      </c>
      <c r="S115" s="200"/>
      <c r="T115" s="201"/>
      <c r="U115" s="202"/>
    </row>
    <row r="116" spans="1:21" ht="13.5" customHeight="1">
      <c r="A116" s="232">
        <v>2</v>
      </c>
      <c r="B116" s="172" t="s">
        <v>249</v>
      </c>
      <c r="C116" s="173" t="s">
        <v>253</v>
      </c>
      <c r="D116" s="189">
        <v>20</v>
      </c>
      <c r="E116" s="200"/>
      <c r="F116" s="201"/>
      <c r="G116" s="203"/>
      <c r="H116" s="204"/>
      <c r="I116" s="205"/>
      <c r="J116" s="170"/>
      <c r="K116" s="189">
        <v>20</v>
      </c>
      <c r="L116" s="200"/>
      <c r="M116" s="201"/>
      <c r="N116" s="203"/>
      <c r="O116" s="204"/>
      <c r="P116" s="205"/>
      <c r="Q116" s="170"/>
      <c r="R116" s="221">
        <f>D116-K116</f>
        <v>0</v>
      </c>
      <c r="S116" s="200"/>
      <c r="T116" s="201"/>
      <c r="U116" s="202"/>
    </row>
    <row r="117" spans="1:21" ht="13.5" customHeight="1">
      <c r="A117" s="233">
        <v>2</v>
      </c>
      <c r="B117" s="183" t="s">
        <v>249</v>
      </c>
      <c r="C117" s="184" t="s">
        <v>254</v>
      </c>
      <c r="D117" s="166"/>
      <c r="E117" s="200"/>
      <c r="F117" s="201"/>
      <c r="G117" s="203"/>
      <c r="H117" s="204"/>
      <c r="I117" s="205"/>
      <c r="J117" s="170"/>
      <c r="K117" s="166"/>
      <c r="L117" s="200"/>
      <c r="M117" s="201"/>
      <c r="N117" s="203"/>
      <c r="O117" s="204"/>
      <c r="P117" s="205"/>
      <c r="Q117" s="170"/>
      <c r="R117" s="221"/>
      <c r="S117" s="200"/>
      <c r="T117" s="201"/>
      <c r="U117" s="202"/>
    </row>
    <row r="118" spans="1:21" ht="13.5" customHeight="1">
      <c r="A118" s="232">
        <v>2</v>
      </c>
      <c r="B118" s="172" t="s">
        <v>249</v>
      </c>
      <c r="C118" s="173" t="s">
        <v>255</v>
      </c>
      <c r="D118" s="189">
        <v>10</v>
      </c>
      <c r="E118" s="200"/>
      <c r="F118" s="201"/>
      <c r="G118" s="203"/>
      <c r="H118" s="204"/>
      <c r="I118" s="205"/>
      <c r="J118" s="170"/>
      <c r="K118" s="189">
        <v>10</v>
      </c>
      <c r="L118" s="200"/>
      <c r="M118" s="201"/>
      <c r="N118" s="203"/>
      <c r="O118" s="204"/>
      <c r="P118" s="205"/>
      <c r="Q118" s="170"/>
      <c r="R118" s="189">
        <f>D118-K118</f>
        <v>0</v>
      </c>
      <c r="S118" s="200"/>
      <c r="T118" s="201"/>
      <c r="U118" s="202"/>
    </row>
    <row r="119" spans="1:21" ht="13.5" customHeight="1">
      <c r="A119" s="232">
        <v>2</v>
      </c>
      <c r="B119" s="172" t="s">
        <v>249</v>
      </c>
      <c r="C119" s="173" t="s">
        <v>256</v>
      </c>
      <c r="D119" s="226"/>
      <c r="E119" s="208"/>
      <c r="F119" s="209"/>
      <c r="G119" s="210"/>
      <c r="H119" s="211"/>
      <c r="I119" s="212"/>
      <c r="J119" s="188"/>
      <c r="K119" s="226"/>
      <c r="L119" s="208"/>
      <c r="M119" s="209"/>
      <c r="N119" s="210"/>
      <c r="O119" s="211"/>
      <c r="P119" s="212"/>
      <c r="Q119" s="188"/>
      <c r="R119" s="226"/>
      <c r="S119" s="208"/>
      <c r="T119" s="209"/>
      <c r="U119" s="214"/>
    </row>
    <row r="120" spans="1:21" s="158" customFormat="1" ht="13.5" customHeight="1">
      <c r="A120" s="237">
        <v>2</v>
      </c>
      <c r="B120" s="148" t="s">
        <v>22</v>
      </c>
      <c r="C120" s="149" t="s">
        <v>138</v>
      </c>
      <c r="D120" s="150">
        <f>SUM(D114:D119)</f>
        <v>50</v>
      </c>
      <c r="E120" s="154">
        <f aca="true" t="shared" si="41" ref="E120:E195">F120+G120</f>
        <v>50</v>
      </c>
      <c r="F120" s="151">
        <f>SUM(F114:F119)</f>
        <v>26</v>
      </c>
      <c r="G120" s="152">
        <f>SUM(G114:G119)</f>
        <v>24</v>
      </c>
      <c r="H120" s="153">
        <f>E120/D120</f>
        <v>1</v>
      </c>
      <c r="I120" s="156">
        <f>F120/E120</f>
        <v>0.52</v>
      </c>
      <c r="J120" s="215">
        <f>F120/D120</f>
        <v>0.52</v>
      </c>
      <c r="K120" s="150">
        <f>SUM(K114:K119)</f>
        <v>50</v>
      </c>
      <c r="L120" s="154">
        <f>M120+N120</f>
        <v>68</v>
      </c>
      <c r="M120" s="151">
        <f>SUM(M114:M119)</f>
        <v>49</v>
      </c>
      <c r="N120" s="152">
        <f>SUM(N114:N119)</f>
        <v>19</v>
      </c>
      <c r="O120" s="153">
        <f>L120/K120</f>
        <v>1.36</v>
      </c>
      <c r="P120" s="156">
        <f>M120/L120</f>
        <v>0.7205882352941176</v>
      </c>
      <c r="Q120" s="215">
        <f>M120/K120</f>
        <v>0.98</v>
      </c>
      <c r="R120" s="150">
        <f>D120-K120</f>
        <v>0</v>
      </c>
      <c r="S120" s="154">
        <f>E120-L120</f>
        <v>-18</v>
      </c>
      <c r="T120" s="151">
        <f>F120-M120</f>
        <v>-23</v>
      </c>
      <c r="U120" s="155">
        <f>G120-N120</f>
        <v>5</v>
      </c>
    </row>
    <row r="121" spans="1:21" ht="13.5" customHeight="1">
      <c r="A121" s="232">
        <v>2</v>
      </c>
      <c r="B121" s="172" t="s">
        <v>257</v>
      </c>
      <c r="C121" s="173" t="s">
        <v>171</v>
      </c>
      <c r="D121" s="216">
        <v>235</v>
      </c>
      <c r="E121" s="195">
        <f t="shared" si="41"/>
        <v>622</v>
      </c>
      <c r="F121" s="196">
        <v>193</v>
      </c>
      <c r="G121" s="197">
        <v>429</v>
      </c>
      <c r="H121" s="198"/>
      <c r="I121" s="144">
        <f>F121/E121</f>
        <v>0.3102893890675241</v>
      </c>
      <c r="J121" s="145"/>
      <c r="K121" s="216">
        <v>259</v>
      </c>
      <c r="L121" s="195">
        <f>M121+N121</f>
        <v>710</v>
      </c>
      <c r="M121" s="196">
        <v>220</v>
      </c>
      <c r="N121" s="197">
        <v>490</v>
      </c>
      <c r="O121" s="198"/>
      <c r="P121" s="144">
        <f>M121/L121</f>
        <v>0.30985915492957744</v>
      </c>
      <c r="Q121" s="145"/>
      <c r="R121" s="216"/>
      <c r="S121" s="195"/>
      <c r="T121" s="196"/>
      <c r="U121" s="241"/>
    </row>
    <row r="122" spans="1:21" ht="13.5" customHeight="1">
      <c r="A122" s="231">
        <v>2</v>
      </c>
      <c r="B122" s="160" t="s">
        <v>257</v>
      </c>
      <c r="C122" s="161" t="s">
        <v>213</v>
      </c>
      <c r="D122" s="221"/>
      <c r="E122" s="200"/>
      <c r="F122" s="201"/>
      <c r="G122" s="203"/>
      <c r="H122" s="204"/>
      <c r="I122" s="205"/>
      <c r="J122" s="170"/>
      <c r="K122" s="221"/>
      <c r="L122" s="200"/>
      <c r="M122" s="201"/>
      <c r="N122" s="203"/>
      <c r="O122" s="204"/>
      <c r="P122" s="205"/>
      <c r="Q122" s="170"/>
      <c r="R122" s="221"/>
      <c r="S122" s="200"/>
      <c r="T122" s="201"/>
      <c r="U122" s="202"/>
    </row>
    <row r="123" spans="1:21" ht="13.5" customHeight="1">
      <c r="A123" s="232">
        <v>2</v>
      </c>
      <c r="B123" s="172" t="s">
        <v>257</v>
      </c>
      <c r="C123" s="173" t="s">
        <v>175</v>
      </c>
      <c r="D123" s="221"/>
      <c r="E123" s="200"/>
      <c r="F123" s="201"/>
      <c r="G123" s="203"/>
      <c r="H123" s="204"/>
      <c r="I123" s="205"/>
      <c r="J123" s="170"/>
      <c r="K123" s="221"/>
      <c r="L123" s="200"/>
      <c r="M123" s="201"/>
      <c r="N123" s="203"/>
      <c r="O123" s="204"/>
      <c r="P123" s="205"/>
      <c r="Q123" s="170"/>
      <c r="R123" s="221"/>
      <c r="S123" s="200"/>
      <c r="T123" s="201"/>
      <c r="U123" s="202"/>
    </row>
    <row r="124" spans="1:21" ht="13.5" customHeight="1">
      <c r="A124" s="232">
        <v>2</v>
      </c>
      <c r="B124" s="172" t="s">
        <v>257</v>
      </c>
      <c r="C124" s="161" t="s">
        <v>258</v>
      </c>
      <c r="D124" s="221"/>
      <c r="E124" s="200"/>
      <c r="F124" s="201"/>
      <c r="G124" s="203"/>
      <c r="H124" s="204"/>
      <c r="I124" s="205"/>
      <c r="J124" s="170"/>
      <c r="K124" s="221"/>
      <c r="L124" s="200"/>
      <c r="M124" s="201"/>
      <c r="N124" s="203"/>
      <c r="O124" s="204"/>
      <c r="P124" s="205"/>
      <c r="Q124" s="170"/>
      <c r="R124" s="221"/>
      <c r="S124" s="200"/>
      <c r="T124" s="201"/>
      <c r="U124" s="202"/>
    </row>
    <row r="125" spans="1:21" ht="13.5" customHeight="1">
      <c r="A125" s="232">
        <v>2</v>
      </c>
      <c r="B125" s="172" t="s">
        <v>257</v>
      </c>
      <c r="C125" s="161" t="s">
        <v>259</v>
      </c>
      <c r="D125" s="221"/>
      <c r="E125" s="200"/>
      <c r="F125" s="201"/>
      <c r="G125" s="203"/>
      <c r="H125" s="204"/>
      <c r="I125" s="205"/>
      <c r="J125" s="170"/>
      <c r="K125" s="221"/>
      <c r="L125" s="200"/>
      <c r="M125" s="201"/>
      <c r="N125" s="203"/>
      <c r="O125" s="204"/>
      <c r="P125" s="205"/>
      <c r="Q125" s="170"/>
      <c r="R125" s="221"/>
      <c r="S125" s="200"/>
      <c r="T125" s="201"/>
      <c r="U125" s="202"/>
    </row>
    <row r="126" spans="1:21" ht="13.5" customHeight="1">
      <c r="A126" s="232">
        <v>2</v>
      </c>
      <c r="B126" s="172" t="s">
        <v>257</v>
      </c>
      <c r="C126" s="161" t="s">
        <v>260</v>
      </c>
      <c r="D126" s="221"/>
      <c r="E126" s="200"/>
      <c r="F126" s="201"/>
      <c r="G126" s="203"/>
      <c r="H126" s="204"/>
      <c r="I126" s="205"/>
      <c r="J126" s="170"/>
      <c r="K126" s="221"/>
      <c r="L126" s="200"/>
      <c r="M126" s="201"/>
      <c r="N126" s="203"/>
      <c r="O126" s="204"/>
      <c r="P126" s="205"/>
      <c r="Q126" s="170"/>
      <c r="R126" s="221"/>
      <c r="S126" s="200"/>
      <c r="T126" s="201"/>
      <c r="U126" s="202"/>
    </row>
    <row r="127" spans="1:21" ht="13.5" customHeight="1">
      <c r="A127" s="232">
        <v>2</v>
      </c>
      <c r="B127" s="172" t="s">
        <v>257</v>
      </c>
      <c r="C127" s="257" t="s">
        <v>261</v>
      </c>
      <c r="D127" s="226"/>
      <c r="E127" s="208"/>
      <c r="F127" s="209"/>
      <c r="G127" s="210"/>
      <c r="H127" s="211"/>
      <c r="I127" s="212"/>
      <c r="J127" s="188"/>
      <c r="K127" s="226"/>
      <c r="L127" s="208"/>
      <c r="M127" s="209"/>
      <c r="N127" s="210"/>
      <c r="O127" s="211"/>
      <c r="P127" s="212"/>
      <c r="Q127" s="188"/>
      <c r="R127" s="226"/>
      <c r="S127" s="208"/>
      <c r="T127" s="209"/>
      <c r="U127" s="214"/>
    </row>
    <row r="128" spans="1:21" s="158" customFormat="1" ht="13.5" customHeight="1">
      <c r="A128" s="237">
        <v>2</v>
      </c>
      <c r="B128" s="148" t="s">
        <v>262</v>
      </c>
      <c r="C128" s="149" t="s">
        <v>138</v>
      </c>
      <c r="D128" s="150">
        <f>SUM(D121:D127)</f>
        <v>235</v>
      </c>
      <c r="E128" s="154">
        <f t="shared" si="41"/>
        <v>622</v>
      </c>
      <c r="F128" s="151">
        <f>SUM(F121:F127)</f>
        <v>193</v>
      </c>
      <c r="G128" s="152">
        <f>SUM(G121:G127)</f>
        <v>429</v>
      </c>
      <c r="H128" s="153">
        <f>E128/D128</f>
        <v>2.646808510638298</v>
      </c>
      <c r="I128" s="156">
        <f>F128/E128</f>
        <v>0.3102893890675241</v>
      </c>
      <c r="J128" s="215">
        <f>F128/D128</f>
        <v>0.8212765957446808</v>
      </c>
      <c r="K128" s="150">
        <f>SUM(K121:K127)</f>
        <v>259</v>
      </c>
      <c r="L128" s="154">
        <f aca="true" t="shared" si="42" ref="L128:L180">M128+N128</f>
        <v>710</v>
      </c>
      <c r="M128" s="151">
        <f>SUM(M121:M127)</f>
        <v>220</v>
      </c>
      <c r="N128" s="152">
        <f>SUM(N121:N127)</f>
        <v>490</v>
      </c>
      <c r="O128" s="153">
        <f>L128/K128</f>
        <v>2.741312741312741</v>
      </c>
      <c r="P128" s="156">
        <f>M128/L128</f>
        <v>0.30985915492957744</v>
      </c>
      <c r="Q128" s="215">
        <f>M128/K128</f>
        <v>0.8494208494208494</v>
      </c>
      <c r="R128" s="150">
        <f>D128-K128</f>
        <v>-24</v>
      </c>
      <c r="S128" s="154">
        <f aca="true" t="shared" si="43" ref="S128:U143">E128-L128</f>
        <v>-88</v>
      </c>
      <c r="T128" s="151">
        <f t="shared" si="43"/>
        <v>-27</v>
      </c>
      <c r="U128" s="155">
        <f t="shared" si="43"/>
        <v>-61</v>
      </c>
    </row>
    <row r="129" spans="1:21" ht="13.5" customHeight="1">
      <c r="A129" s="266">
        <v>2</v>
      </c>
      <c r="B129" s="267" t="s">
        <v>263</v>
      </c>
      <c r="C129" s="268" t="s">
        <v>264</v>
      </c>
      <c r="D129" s="216">
        <v>160</v>
      </c>
      <c r="E129" s="195">
        <f t="shared" si="41"/>
        <v>105</v>
      </c>
      <c r="F129" s="196">
        <v>20</v>
      </c>
      <c r="G129" s="197">
        <v>85</v>
      </c>
      <c r="H129" s="198"/>
      <c r="I129" s="235">
        <f>F129/E129</f>
        <v>0.19047619047619047</v>
      </c>
      <c r="J129" s="170"/>
      <c r="K129" s="216">
        <v>160</v>
      </c>
      <c r="L129" s="195">
        <f t="shared" si="42"/>
        <v>103</v>
      </c>
      <c r="M129" s="196">
        <v>27</v>
      </c>
      <c r="N129" s="197">
        <v>76</v>
      </c>
      <c r="O129" s="198"/>
      <c r="P129" s="235">
        <f>M129/L129</f>
        <v>0.2621359223300971</v>
      </c>
      <c r="Q129" s="170"/>
      <c r="R129" s="216">
        <f>D129-K129</f>
        <v>0</v>
      </c>
      <c r="S129" s="195">
        <f t="shared" si="43"/>
        <v>2</v>
      </c>
      <c r="T129" s="196">
        <f t="shared" si="43"/>
        <v>-7</v>
      </c>
      <c r="U129" s="241">
        <f t="shared" si="43"/>
        <v>9</v>
      </c>
    </row>
    <row r="130" spans="1:21" ht="13.5" customHeight="1">
      <c r="A130" s="250">
        <v>2</v>
      </c>
      <c r="B130" s="267" t="s">
        <v>263</v>
      </c>
      <c r="C130" s="270" t="s">
        <v>170</v>
      </c>
      <c r="D130" s="226"/>
      <c r="E130" s="254">
        <f t="shared" si="41"/>
        <v>150</v>
      </c>
      <c r="F130" s="206">
        <v>75</v>
      </c>
      <c r="G130" s="207">
        <v>75</v>
      </c>
      <c r="H130" s="261"/>
      <c r="I130" s="271">
        <f>F130/E130</f>
        <v>0.5</v>
      </c>
      <c r="J130" s="188"/>
      <c r="K130" s="226"/>
      <c r="L130" s="254">
        <f t="shared" si="42"/>
        <v>144</v>
      </c>
      <c r="M130" s="206">
        <v>69</v>
      </c>
      <c r="N130" s="207">
        <v>75</v>
      </c>
      <c r="O130" s="261"/>
      <c r="P130" s="271">
        <f>M130/L130</f>
        <v>0.4791666666666667</v>
      </c>
      <c r="Q130" s="188"/>
      <c r="R130" s="226"/>
      <c r="S130" s="254">
        <f t="shared" si="43"/>
        <v>6</v>
      </c>
      <c r="T130" s="206">
        <f t="shared" si="43"/>
        <v>6</v>
      </c>
      <c r="U130" s="255">
        <f t="shared" si="43"/>
        <v>0</v>
      </c>
    </row>
    <row r="131" spans="1:21" s="158" customFormat="1" ht="13.5" customHeight="1">
      <c r="A131" s="237">
        <v>2</v>
      </c>
      <c r="B131" s="148" t="s">
        <v>26</v>
      </c>
      <c r="C131" s="149" t="s">
        <v>138</v>
      </c>
      <c r="D131" s="150">
        <f>SUM(D129:D130)</f>
        <v>160</v>
      </c>
      <c r="E131" s="154">
        <f t="shared" si="41"/>
        <v>255</v>
      </c>
      <c r="F131" s="151">
        <f>SUM(F129:F130)</f>
        <v>95</v>
      </c>
      <c r="G131" s="152">
        <f>SUM(G129:G130)</f>
        <v>160</v>
      </c>
      <c r="H131" s="153">
        <f aca="true" t="shared" si="44" ref="H131:I160">E131/D131</f>
        <v>1.59375</v>
      </c>
      <c r="I131" s="156">
        <f t="shared" si="44"/>
        <v>0.37254901960784315</v>
      </c>
      <c r="J131" s="215">
        <f>F131/D131</f>
        <v>0.59375</v>
      </c>
      <c r="K131" s="150">
        <f>SUM(K129:K130)</f>
        <v>160</v>
      </c>
      <c r="L131" s="154">
        <f t="shared" si="42"/>
        <v>247</v>
      </c>
      <c r="M131" s="151">
        <f>SUM(M129:M130)</f>
        <v>96</v>
      </c>
      <c r="N131" s="152">
        <f>SUM(N129:N130)</f>
        <v>151</v>
      </c>
      <c r="O131" s="153">
        <f aca="true" t="shared" si="45" ref="O131:P146">L131/K131</f>
        <v>1.54375</v>
      </c>
      <c r="P131" s="156">
        <f t="shared" si="45"/>
        <v>0.38866396761133604</v>
      </c>
      <c r="Q131" s="215">
        <f>M131/K131</f>
        <v>0.6</v>
      </c>
      <c r="R131" s="150">
        <f aca="true" t="shared" si="46" ref="R131:R137">D131-K131</f>
        <v>0</v>
      </c>
      <c r="S131" s="154">
        <f t="shared" si="43"/>
        <v>8</v>
      </c>
      <c r="T131" s="151">
        <f t="shared" si="43"/>
        <v>-1</v>
      </c>
      <c r="U131" s="155">
        <f t="shared" si="43"/>
        <v>9</v>
      </c>
    </row>
    <row r="132" spans="1:21" ht="13.5" customHeight="1">
      <c r="A132" s="231">
        <v>2</v>
      </c>
      <c r="B132" s="160" t="s">
        <v>265</v>
      </c>
      <c r="C132" s="161" t="s">
        <v>240</v>
      </c>
      <c r="D132" s="166">
        <v>160</v>
      </c>
      <c r="E132" s="167">
        <f t="shared" si="41"/>
        <v>291</v>
      </c>
      <c r="F132" s="162">
        <v>124</v>
      </c>
      <c r="G132" s="163">
        <v>167</v>
      </c>
      <c r="H132" s="164">
        <f t="shared" si="44"/>
        <v>1.81875</v>
      </c>
      <c r="I132" s="181">
        <f t="shared" si="44"/>
        <v>0.4261168384879725</v>
      </c>
      <c r="J132" s="234"/>
      <c r="K132" s="166">
        <v>160</v>
      </c>
      <c r="L132" s="167">
        <f t="shared" si="42"/>
        <v>312</v>
      </c>
      <c r="M132" s="162">
        <v>149</v>
      </c>
      <c r="N132" s="163">
        <v>163</v>
      </c>
      <c r="O132" s="164">
        <f t="shared" si="45"/>
        <v>1.95</v>
      </c>
      <c r="P132" s="181">
        <f t="shared" si="45"/>
        <v>0.4775641025641026</v>
      </c>
      <c r="Q132" s="234"/>
      <c r="R132" s="166">
        <f t="shared" si="46"/>
        <v>0</v>
      </c>
      <c r="S132" s="167">
        <f t="shared" si="43"/>
        <v>-21</v>
      </c>
      <c r="T132" s="162">
        <f t="shared" si="43"/>
        <v>-25</v>
      </c>
      <c r="U132" s="168">
        <f t="shared" si="43"/>
        <v>4</v>
      </c>
    </row>
    <row r="133" spans="1:21" ht="13.5" customHeight="1">
      <c r="A133" s="232">
        <v>2</v>
      </c>
      <c r="B133" s="172" t="s">
        <v>265</v>
      </c>
      <c r="C133" s="173" t="s">
        <v>172</v>
      </c>
      <c r="D133" s="178">
        <v>35</v>
      </c>
      <c r="E133" s="179">
        <f t="shared" si="41"/>
        <v>57</v>
      </c>
      <c r="F133" s="174">
        <v>22</v>
      </c>
      <c r="G133" s="175">
        <v>35</v>
      </c>
      <c r="H133" s="176">
        <f t="shared" si="44"/>
        <v>1.6285714285714286</v>
      </c>
      <c r="I133" s="181">
        <f t="shared" si="44"/>
        <v>0.38596491228070173</v>
      </c>
      <c r="J133" s="256"/>
      <c r="K133" s="178">
        <v>70</v>
      </c>
      <c r="L133" s="179">
        <f t="shared" si="42"/>
        <v>71</v>
      </c>
      <c r="M133" s="174">
        <v>30</v>
      </c>
      <c r="N133" s="175">
        <v>41</v>
      </c>
      <c r="O133" s="176">
        <f t="shared" si="45"/>
        <v>1.0142857142857142</v>
      </c>
      <c r="P133" s="181">
        <f t="shared" si="45"/>
        <v>0.4225352112676056</v>
      </c>
      <c r="Q133" s="256"/>
      <c r="R133" s="178">
        <f t="shared" si="46"/>
        <v>-35</v>
      </c>
      <c r="S133" s="179">
        <f t="shared" si="43"/>
        <v>-14</v>
      </c>
      <c r="T133" s="174">
        <f t="shared" si="43"/>
        <v>-8</v>
      </c>
      <c r="U133" s="180">
        <f t="shared" si="43"/>
        <v>-6</v>
      </c>
    </row>
    <row r="134" spans="1:21" ht="13.5" customHeight="1">
      <c r="A134" s="233">
        <v>2</v>
      </c>
      <c r="B134" s="183" t="s">
        <v>265</v>
      </c>
      <c r="C134" s="184" t="s">
        <v>170</v>
      </c>
      <c r="D134" s="189">
        <v>35</v>
      </c>
      <c r="E134" s="190">
        <f t="shared" si="41"/>
        <v>44</v>
      </c>
      <c r="F134" s="185">
        <v>5</v>
      </c>
      <c r="G134" s="186">
        <v>39</v>
      </c>
      <c r="H134" s="187">
        <f t="shared" si="44"/>
        <v>1.2571428571428571</v>
      </c>
      <c r="I134" s="181">
        <f t="shared" si="44"/>
        <v>0.11363636363636363</v>
      </c>
      <c r="J134" s="236"/>
      <c r="K134" s="189">
        <v>35</v>
      </c>
      <c r="L134" s="190">
        <f t="shared" si="42"/>
        <v>50</v>
      </c>
      <c r="M134" s="185">
        <v>9</v>
      </c>
      <c r="N134" s="186">
        <v>41</v>
      </c>
      <c r="O134" s="187">
        <f t="shared" si="45"/>
        <v>1.4285714285714286</v>
      </c>
      <c r="P134" s="181">
        <f t="shared" si="45"/>
        <v>0.18</v>
      </c>
      <c r="Q134" s="236"/>
      <c r="R134" s="189">
        <f t="shared" si="46"/>
        <v>0</v>
      </c>
      <c r="S134" s="190">
        <f t="shared" si="43"/>
        <v>-6</v>
      </c>
      <c r="T134" s="185">
        <f t="shared" si="43"/>
        <v>-4</v>
      </c>
      <c r="U134" s="191">
        <f t="shared" si="43"/>
        <v>-2</v>
      </c>
    </row>
    <row r="135" spans="1:21" s="158" customFormat="1" ht="13.5" customHeight="1">
      <c r="A135" s="237">
        <v>2</v>
      </c>
      <c r="B135" s="148" t="s">
        <v>27</v>
      </c>
      <c r="C135" s="149" t="s">
        <v>138</v>
      </c>
      <c r="D135" s="150">
        <f>SUM(D132:D134)</f>
        <v>230</v>
      </c>
      <c r="E135" s="154">
        <f t="shared" si="41"/>
        <v>392</v>
      </c>
      <c r="F135" s="151">
        <f>SUM(F132:F134)</f>
        <v>151</v>
      </c>
      <c r="G135" s="152">
        <f>SUM(G132:G134)</f>
        <v>241</v>
      </c>
      <c r="H135" s="153">
        <f t="shared" si="44"/>
        <v>1.7043478260869565</v>
      </c>
      <c r="I135" s="156">
        <f t="shared" si="44"/>
        <v>0.3852040816326531</v>
      </c>
      <c r="J135" s="215">
        <f>F135/D135</f>
        <v>0.6565217391304348</v>
      </c>
      <c r="K135" s="150">
        <f>SUM(K132:K134)</f>
        <v>265</v>
      </c>
      <c r="L135" s="154">
        <f t="shared" si="42"/>
        <v>433</v>
      </c>
      <c r="M135" s="151">
        <f>SUM(M132:M134)</f>
        <v>188</v>
      </c>
      <c r="N135" s="152">
        <f>SUM(N132:N134)</f>
        <v>245</v>
      </c>
      <c r="O135" s="153">
        <f t="shared" si="45"/>
        <v>1.6339622641509435</v>
      </c>
      <c r="P135" s="156">
        <f t="shared" si="45"/>
        <v>0.4341801385681293</v>
      </c>
      <c r="Q135" s="215">
        <f>M135/K135</f>
        <v>0.7094339622641509</v>
      </c>
      <c r="R135" s="150">
        <f t="shared" si="46"/>
        <v>-35</v>
      </c>
      <c r="S135" s="154">
        <f t="shared" si="43"/>
        <v>-41</v>
      </c>
      <c r="T135" s="151">
        <f t="shared" si="43"/>
        <v>-37</v>
      </c>
      <c r="U135" s="155">
        <f t="shared" si="43"/>
        <v>-4</v>
      </c>
    </row>
    <row r="136" spans="1:21" ht="13.5" customHeight="1">
      <c r="A136" s="272">
        <v>3</v>
      </c>
      <c r="B136" s="267" t="s">
        <v>266</v>
      </c>
      <c r="C136" s="268" t="s">
        <v>267</v>
      </c>
      <c r="D136" s="221">
        <v>100</v>
      </c>
      <c r="E136" s="200">
        <f t="shared" si="41"/>
        <v>114</v>
      </c>
      <c r="F136" s="201">
        <v>91</v>
      </c>
      <c r="G136" s="203">
        <v>23</v>
      </c>
      <c r="H136" s="204">
        <f t="shared" si="44"/>
        <v>1.14</v>
      </c>
      <c r="I136" s="169">
        <f t="shared" si="44"/>
        <v>0.7982456140350878</v>
      </c>
      <c r="J136" s="170"/>
      <c r="K136" s="221">
        <v>100</v>
      </c>
      <c r="L136" s="200">
        <f t="shared" si="42"/>
        <v>131</v>
      </c>
      <c r="M136" s="201">
        <v>110</v>
      </c>
      <c r="N136" s="203">
        <v>21</v>
      </c>
      <c r="O136" s="204">
        <f t="shared" si="45"/>
        <v>1.31</v>
      </c>
      <c r="P136" s="169">
        <f t="shared" si="45"/>
        <v>0.8396946564885496</v>
      </c>
      <c r="Q136" s="170"/>
      <c r="R136" s="221">
        <f t="shared" si="46"/>
        <v>0</v>
      </c>
      <c r="S136" s="200">
        <f t="shared" si="43"/>
        <v>-17</v>
      </c>
      <c r="T136" s="201">
        <f t="shared" si="43"/>
        <v>-19</v>
      </c>
      <c r="U136" s="202">
        <f t="shared" si="43"/>
        <v>2</v>
      </c>
    </row>
    <row r="137" spans="1:21" s="158" customFormat="1" ht="13.5" customHeight="1">
      <c r="A137" s="273">
        <v>3</v>
      </c>
      <c r="B137" s="148" t="s">
        <v>266</v>
      </c>
      <c r="C137" s="149" t="s">
        <v>138</v>
      </c>
      <c r="D137" s="150">
        <f>SUM(D136)</f>
        <v>100</v>
      </c>
      <c r="E137" s="154">
        <f t="shared" si="41"/>
        <v>114</v>
      </c>
      <c r="F137" s="151">
        <f>SUM(F136)</f>
        <v>91</v>
      </c>
      <c r="G137" s="152">
        <f>SUM(G136)</f>
        <v>23</v>
      </c>
      <c r="H137" s="153">
        <f t="shared" si="44"/>
        <v>1.14</v>
      </c>
      <c r="I137" s="156">
        <f t="shared" si="44"/>
        <v>0.7982456140350878</v>
      </c>
      <c r="J137" s="215">
        <f>F137/D137</f>
        <v>0.91</v>
      </c>
      <c r="K137" s="150">
        <f>SUM(K136)</f>
        <v>100</v>
      </c>
      <c r="L137" s="154">
        <f t="shared" si="42"/>
        <v>131</v>
      </c>
      <c r="M137" s="151">
        <f>SUM(M136)</f>
        <v>110</v>
      </c>
      <c r="N137" s="152">
        <f>SUM(N136)</f>
        <v>21</v>
      </c>
      <c r="O137" s="153">
        <f t="shared" si="45"/>
        <v>1.31</v>
      </c>
      <c r="P137" s="156">
        <f t="shared" si="45"/>
        <v>0.8396946564885496</v>
      </c>
      <c r="Q137" s="192">
        <f>M137/K137</f>
        <v>1.1</v>
      </c>
      <c r="R137" s="150">
        <f t="shared" si="46"/>
        <v>0</v>
      </c>
      <c r="S137" s="154">
        <f t="shared" si="43"/>
        <v>-17</v>
      </c>
      <c r="T137" s="151">
        <f t="shared" si="43"/>
        <v>-19</v>
      </c>
      <c r="U137" s="155">
        <f t="shared" si="43"/>
        <v>2</v>
      </c>
    </row>
    <row r="138" spans="1:21" s="158" customFormat="1" ht="13.5" customHeight="1">
      <c r="A138" s="274">
        <v>3</v>
      </c>
      <c r="B138" s="275" t="s">
        <v>268</v>
      </c>
      <c r="C138" s="276" t="s">
        <v>269</v>
      </c>
      <c r="D138" s="279">
        <v>130</v>
      </c>
      <c r="E138" s="238">
        <f>F138+G138</f>
        <v>186</v>
      </c>
      <c r="F138" s="239">
        <v>31</v>
      </c>
      <c r="G138" s="240">
        <v>155</v>
      </c>
      <c r="H138" s="277">
        <f>(E138+E139)/D138</f>
        <v>1.523076923076923</v>
      </c>
      <c r="I138" s="282"/>
      <c r="J138" s="278"/>
      <c r="K138" s="279">
        <v>120</v>
      </c>
      <c r="L138" s="238">
        <f>M138+N138</f>
        <v>152</v>
      </c>
      <c r="M138" s="239">
        <v>26</v>
      </c>
      <c r="N138" s="240">
        <v>126</v>
      </c>
      <c r="O138" s="277">
        <f>(L138+L139)/K138</f>
        <v>1.325</v>
      </c>
      <c r="P138" s="282"/>
      <c r="Q138" s="278"/>
      <c r="R138" s="279">
        <v>1</v>
      </c>
      <c r="S138" s="280">
        <f t="shared" si="43"/>
        <v>34</v>
      </c>
      <c r="T138" s="283">
        <f t="shared" si="43"/>
        <v>5</v>
      </c>
      <c r="U138" s="281">
        <f t="shared" si="43"/>
        <v>29</v>
      </c>
    </row>
    <row r="139" spans="1:21" s="158" customFormat="1" ht="13.5" customHeight="1">
      <c r="A139" s="284">
        <v>3</v>
      </c>
      <c r="B139" s="285" t="s">
        <v>268</v>
      </c>
      <c r="C139" s="173" t="s">
        <v>270</v>
      </c>
      <c r="D139" s="288"/>
      <c r="E139" s="289">
        <f>F139+G139</f>
        <v>12</v>
      </c>
      <c r="F139" s="286">
        <v>12</v>
      </c>
      <c r="G139" s="290"/>
      <c r="H139" s="292"/>
      <c r="I139" s="293"/>
      <c r="J139" s="294"/>
      <c r="K139" s="288"/>
      <c r="L139" s="289">
        <f>M139+N139</f>
        <v>7</v>
      </c>
      <c r="M139" s="286">
        <v>7</v>
      </c>
      <c r="N139" s="290"/>
      <c r="O139" s="292"/>
      <c r="P139" s="293"/>
      <c r="Q139" s="294"/>
      <c r="R139" s="288"/>
      <c r="S139" s="289">
        <f t="shared" si="43"/>
        <v>5</v>
      </c>
      <c r="T139" s="286">
        <f t="shared" si="43"/>
        <v>5</v>
      </c>
      <c r="U139" s="291">
        <f t="shared" si="43"/>
        <v>0</v>
      </c>
    </row>
    <row r="140" spans="1:21" ht="13.5" customHeight="1">
      <c r="A140" s="295">
        <v>3</v>
      </c>
      <c r="B140" s="296" t="s">
        <v>268</v>
      </c>
      <c r="C140" s="184" t="s">
        <v>271</v>
      </c>
      <c r="D140" s="189">
        <v>70</v>
      </c>
      <c r="E140" s="190">
        <f>F140+G140</f>
        <v>102</v>
      </c>
      <c r="F140" s="185">
        <v>58</v>
      </c>
      <c r="G140" s="186">
        <v>44</v>
      </c>
      <c r="H140" s="187">
        <f>E140/D140</f>
        <v>1.457142857142857</v>
      </c>
      <c r="I140" s="181">
        <f>F140/E140</f>
        <v>0.5686274509803921</v>
      </c>
      <c r="J140" s="236"/>
      <c r="K140" s="189">
        <v>80</v>
      </c>
      <c r="L140" s="190">
        <f>M140+N140</f>
        <v>57</v>
      </c>
      <c r="M140" s="185">
        <v>40</v>
      </c>
      <c r="N140" s="186">
        <v>17</v>
      </c>
      <c r="O140" s="187">
        <f>L140/K140</f>
        <v>0.7125</v>
      </c>
      <c r="P140" s="181">
        <f>M140/L140</f>
        <v>0.7017543859649122</v>
      </c>
      <c r="Q140" s="236"/>
      <c r="R140" s="189">
        <f aca="true" t="shared" si="47" ref="R140:R146">D140-K140</f>
        <v>-10</v>
      </c>
      <c r="S140" s="190">
        <f t="shared" si="43"/>
        <v>45</v>
      </c>
      <c r="T140" s="185">
        <f t="shared" si="43"/>
        <v>18</v>
      </c>
      <c r="U140" s="191">
        <f t="shared" si="43"/>
        <v>27</v>
      </c>
    </row>
    <row r="141" spans="1:21" s="158" customFormat="1" ht="13.5" customHeight="1">
      <c r="A141" s="273">
        <v>3</v>
      </c>
      <c r="B141" s="148" t="s">
        <v>272</v>
      </c>
      <c r="C141" s="149" t="s">
        <v>138</v>
      </c>
      <c r="D141" s="150">
        <f>SUM(D138:D140)</f>
        <v>200</v>
      </c>
      <c r="E141" s="154">
        <f>F141+G141</f>
        <v>300</v>
      </c>
      <c r="F141" s="151">
        <f>SUM(F138:F140)</f>
        <v>101</v>
      </c>
      <c r="G141" s="152">
        <f>SUM(G138:G140)</f>
        <v>199</v>
      </c>
      <c r="H141" s="153">
        <f>E141/D141</f>
        <v>1.5</v>
      </c>
      <c r="I141" s="156">
        <f>F141/E141</f>
        <v>0.33666666666666667</v>
      </c>
      <c r="J141" s="215">
        <f>F141/D141</f>
        <v>0.505</v>
      </c>
      <c r="K141" s="150">
        <f>SUM(K138:K140)</f>
        <v>200</v>
      </c>
      <c r="L141" s="154">
        <f>M141+N141</f>
        <v>216</v>
      </c>
      <c r="M141" s="151">
        <f>SUM(M138:M140)</f>
        <v>73</v>
      </c>
      <c r="N141" s="152">
        <f>SUM(N138:N140)</f>
        <v>143</v>
      </c>
      <c r="O141" s="153">
        <f>L141/K141</f>
        <v>1.08</v>
      </c>
      <c r="P141" s="156">
        <f>M141/L141</f>
        <v>0.33796296296296297</v>
      </c>
      <c r="Q141" s="215">
        <f>M141/K141</f>
        <v>0.365</v>
      </c>
      <c r="R141" s="150">
        <f t="shared" si="47"/>
        <v>0</v>
      </c>
      <c r="S141" s="154">
        <f t="shared" si="43"/>
        <v>84</v>
      </c>
      <c r="T141" s="151">
        <f t="shared" si="43"/>
        <v>28</v>
      </c>
      <c r="U141" s="155">
        <f t="shared" si="43"/>
        <v>56</v>
      </c>
    </row>
    <row r="142" spans="1:21" ht="13.5" customHeight="1">
      <c r="A142" s="274">
        <v>3</v>
      </c>
      <c r="B142" s="172" t="s">
        <v>112</v>
      </c>
      <c r="C142" s="173" t="s">
        <v>163</v>
      </c>
      <c r="D142" s="199">
        <v>25</v>
      </c>
      <c r="E142" s="200">
        <f t="shared" si="41"/>
        <v>71</v>
      </c>
      <c r="F142" s="201">
        <v>9</v>
      </c>
      <c r="G142" s="203">
        <v>62</v>
      </c>
      <c r="H142" s="204">
        <f t="shared" si="44"/>
        <v>2.84</v>
      </c>
      <c r="I142" s="181">
        <f t="shared" si="44"/>
        <v>0.1267605633802817</v>
      </c>
      <c r="J142" s="170"/>
      <c r="K142" s="199">
        <v>35</v>
      </c>
      <c r="L142" s="200">
        <f t="shared" si="42"/>
        <v>68</v>
      </c>
      <c r="M142" s="201">
        <v>8</v>
      </c>
      <c r="N142" s="203">
        <v>60</v>
      </c>
      <c r="O142" s="204">
        <f t="shared" si="45"/>
        <v>1.9428571428571428</v>
      </c>
      <c r="P142" s="181">
        <f t="shared" si="45"/>
        <v>0.11764705882352941</v>
      </c>
      <c r="Q142" s="170"/>
      <c r="R142" s="199">
        <f t="shared" si="47"/>
        <v>-10</v>
      </c>
      <c r="S142" s="223">
        <f t="shared" si="43"/>
        <v>3</v>
      </c>
      <c r="T142" s="223">
        <f t="shared" si="43"/>
        <v>1</v>
      </c>
      <c r="U142" s="223">
        <f t="shared" si="43"/>
        <v>2</v>
      </c>
    </row>
    <row r="143" spans="1:21" ht="13.5" customHeight="1">
      <c r="A143" s="232">
        <v>2</v>
      </c>
      <c r="B143" s="172" t="s">
        <v>112</v>
      </c>
      <c r="C143" s="264" t="s">
        <v>273</v>
      </c>
      <c r="D143" s="178">
        <v>35</v>
      </c>
      <c r="E143" s="179">
        <f t="shared" si="41"/>
        <v>97</v>
      </c>
      <c r="F143" s="174">
        <v>11</v>
      </c>
      <c r="G143" s="175">
        <v>86</v>
      </c>
      <c r="H143" s="176">
        <f t="shared" si="44"/>
        <v>2.7714285714285714</v>
      </c>
      <c r="I143" s="181">
        <f t="shared" si="44"/>
        <v>0.1134020618556701</v>
      </c>
      <c r="J143" s="170"/>
      <c r="K143" s="178">
        <v>35</v>
      </c>
      <c r="L143" s="179">
        <f t="shared" si="42"/>
        <v>41</v>
      </c>
      <c r="M143" s="174">
        <v>17</v>
      </c>
      <c r="N143" s="175">
        <v>24</v>
      </c>
      <c r="O143" s="176">
        <f t="shared" si="45"/>
        <v>1.1714285714285715</v>
      </c>
      <c r="P143" s="181">
        <f t="shared" si="45"/>
        <v>0.4146341463414634</v>
      </c>
      <c r="Q143" s="170"/>
      <c r="R143" s="178">
        <f t="shared" si="47"/>
        <v>0</v>
      </c>
      <c r="S143" s="223">
        <f t="shared" si="43"/>
        <v>56</v>
      </c>
      <c r="T143" s="223">
        <f t="shared" si="43"/>
        <v>-6</v>
      </c>
      <c r="U143" s="223">
        <f t="shared" si="43"/>
        <v>62</v>
      </c>
    </row>
    <row r="144" spans="1:21" ht="13.5" customHeight="1">
      <c r="A144" s="284">
        <v>3</v>
      </c>
      <c r="B144" s="172" t="s">
        <v>112</v>
      </c>
      <c r="C144" s="264" t="s">
        <v>274</v>
      </c>
      <c r="D144" s="178">
        <v>200</v>
      </c>
      <c r="E144" s="200">
        <f t="shared" si="41"/>
        <v>454</v>
      </c>
      <c r="F144" s="201">
        <v>68</v>
      </c>
      <c r="G144" s="203">
        <v>386</v>
      </c>
      <c r="H144" s="204">
        <f t="shared" si="44"/>
        <v>2.27</v>
      </c>
      <c r="I144" s="181">
        <f t="shared" si="44"/>
        <v>0.14977973568281938</v>
      </c>
      <c r="J144" s="170"/>
      <c r="K144" s="178">
        <v>210</v>
      </c>
      <c r="L144" s="200">
        <f t="shared" si="42"/>
        <v>687</v>
      </c>
      <c r="M144" s="201">
        <v>185</v>
      </c>
      <c r="N144" s="203">
        <v>502</v>
      </c>
      <c r="O144" s="204">
        <f t="shared" si="45"/>
        <v>3.2714285714285714</v>
      </c>
      <c r="P144" s="181">
        <f t="shared" si="45"/>
        <v>0.2692867540029112</v>
      </c>
      <c r="Q144" s="170"/>
      <c r="R144" s="213">
        <f t="shared" si="47"/>
        <v>-10</v>
      </c>
      <c r="S144" s="223">
        <f aca="true" t="shared" si="48" ref="S144:U146">E144-L144</f>
        <v>-233</v>
      </c>
      <c r="T144" s="223">
        <f t="shared" si="48"/>
        <v>-117</v>
      </c>
      <c r="U144" s="223">
        <f t="shared" si="48"/>
        <v>-116</v>
      </c>
    </row>
    <row r="145" spans="1:21" s="158" customFormat="1" ht="13.5" customHeight="1">
      <c r="A145" s="273">
        <v>3</v>
      </c>
      <c r="B145" s="148" t="s">
        <v>112</v>
      </c>
      <c r="C145" s="149" t="s">
        <v>138</v>
      </c>
      <c r="D145" s="150">
        <f>SUM(D142:D144)</f>
        <v>260</v>
      </c>
      <c r="E145" s="154">
        <f t="shared" si="41"/>
        <v>622</v>
      </c>
      <c r="F145" s="151">
        <f>SUM(F142:F144)</f>
        <v>88</v>
      </c>
      <c r="G145" s="152">
        <f>SUM(G142:G144)</f>
        <v>534</v>
      </c>
      <c r="H145" s="153">
        <f>E145/D145</f>
        <v>2.3923076923076922</v>
      </c>
      <c r="I145" s="156">
        <f t="shared" si="44"/>
        <v>0.1414790996784566</v>
      </c>
      <c r="J145" s="215">
        <f>F145/D145</f>
        <v>0.3384615384615385</v>
      </c>
      <c r="K145" s="150">
        <f>SUM(K142:K144)</f>
        <v>280</v>
      </c>
      <c r="L145" s="154">
        <f t="shared" si="42"/>
        <v>796</v>
      </c>
      <c r="M145" s="151">
        <f>SUM(M142:M144)</f>
        <v>210</v>
      </c>
      <c r="N145" s="152">
        <f>SUM(N142:N144)</f>
        <v>586</v>
      </c>
      <c r="O145" s="153">
        <f t="shared" si="45"/>
        <v>2.842857142857143</v>
      </c>
      <c r="P145" s="156">
        <f t="shared" si="45"/>
        <v>0.2638190954773869</v>
      </c>
      <c r="Q145" s="215">
        <f>M145/K145</f>
        <v>0.75</v>
      </c>
      <c r="R145" s="150">
        <f t="shared" si="47"/>
        <v>-20</v>
      </c>
      <c r="S145" s="154">
        <f t="shared" si="48"/>
        <v>-174</v>
      </c>
      <c r="T145" s="151">
        <f t="shared" si="48"/>
        <v>-122</v>
      </c>
      <c r="U145" s="155">
        <f t="shared" si="48"/>
        <v>-52</v>
      </c>
    </row>
    <row r="146" spans="1:21" ht="13.5" customHeight="1">
      <c r="A146" s="274">
        <v>3</v>
      </c>
      <c r="B146" s="160" t="s">
        <v>275</v>
      </c>
      <c r="C146" s="161" t="s">
        <v>276</v>
      </c>
      <c r="D146" s="166">
        <v>40</v>
      </c>
      <c r="E146" s="167">
        <f t="shared" si="41"/>
        <v>953</v>
      </c>
      <c r="F146" s="162">
        <v>41</v>
      </c>
      <c r="G146" s="163">
        <v>912</v>
      </c>
      <c r="H146" s="265">
        <f t="shared" si="44"/>
        <v>23.825</v>
      </c>
      <c r="I146" s="181">
        <f t="shared" si="44"/>
        <v>0.04302203567681007</v>
      </c>
      <c r="J146" s="234"/>
      <c r="K146" s="166">
        <v>80</v>
      </c>
      <c r="L146" s="167">
        <f t="shared" si="42"/>
        <v>1001</v>
      </c>
      <c r="M146" s="162">
        <v>50</v>
      </c>
      <c r="N146" s="163">
        <v>951</v>
      </c>
      <c r="O146" s="265">
        <f t="shared" si="45"/>
        <v>12.5125</v>
      </c>
      <c r="P146" s="181">
        <f t="shared" si="45"/>
        <v>0.04995004995004995</v>
      </c>
      <c r="Q146" s="234"/>
      <c r="R146" s="166">
        <f t="shared" si="47"/>
        <v>-40</v>
      </c>
      <c r="S146" s="167">
        <f t="shared" si="48"/>
        <v>-48</v>
      </c>
      <c r="T146" s="162">
        <f t="shared" si="48"/>
        <v>-9</v>
      </c>
      <c r="U146" s="168">
        <f t="shared" si="48"/>
        <v>-39</v>
      </c>
    </row>
    <row r="147" spans="1:21" ht="13.5" customHeight="1">
      <c r="A147" s="284">
        <v>3</v>
      </c>
      <c r="B147" s="172" t="s">
        <v>275</v>
      </c>
      <c r="C147" s="173" t="s">
        <v>223</v>
      </c>
      <c r="D147" s="178">
        <v>120</v>
      </c>
      <c r="E147" s="179">
        <f t="shared" si="41"/>
        <v>767</v>
      </c>
      <c r="F147" s="174">
        <v>70</v>
      </c>
      <c r="G147" s="175">
        <v>697</v>
      </c>
      <c r="H147" s="176">
        <f t="shared" si="44"/>
        <v>6.391666666666667</v>
      </c>
      <c r="I147" s="181">
        <f t="shared" si="44"/>
        <v>0.09126466753585398</v>
      </c>
      <c r="J147" s="256"/>
      <c r="K147" s="178">
        <v>120</v>
      </c>
      <c r="L147" s="179">
        <f t="shared" si="42"/>
        <v>752</v>
      </c>
      <c r="M147" s="174">
        <v>85</v>
      </c>
      <c r="N147" s="175">
        <v>667</v>
      </c>
      <c r="O147" s="176">
        <f aca="true" t="shared" si="49" ref="O147:P160">L147/K147</f>
        <v>6.266666666666667</v>
      </c>
      <c r="P147" s="181">
        <f t="shared" si="49"/>
        <v>0.11303191489361702</v>
      </c>
      <c r="Q147" s="256"/>
      <c r="R147" s="178">
        <f aca="true" t="shared" si="50" ref="R147:U160">D147-K147</f>
        <v>0</v>
      </c>
      <c r="S147" s="179">
        <f t="shared" si="50"/>
        <v>15</v>
      </c>
      <c r="T147" s="174">
        <f t="shared" si="50"/>
        <v>-15</v>
      </c>
      <c r="U147" s="180">
        <f t="shared" si="50"/>
        <v>30</v>
      </c>
    </row>
    <row r="148" spans="1:21" ht="13.5" customHeight="1">
      <c r="A148" s="295">
        <v>3</v>
      </c>
      <c r="B148" s="183" t="s">
        <v>275</v>
      </c>
      <c r="C148" s="184" t="s">
        <v>277</v>
      </c>
      <c r="D148" s="189">
        <v>320</v>
      </c>
      <c r="E148" s="190">
        <f t="shared" si="41"/>
        <v>790</v>
      </c>
      <c r="F148" s="185">
        <v>213</v>
      </c>
      <c r="G148" s="186">
        <v>577</v>
      </c>
      <c r="H148" s="187">
        <f t="shared" si="44"/>
        <v>2.46875</v>
      </c>
      <c r="I148" s="181">
        <f t="shared" si="44"/>
        <v>0.26962025316455696</v>
      </c>
      <c r="J148" s="236"/>
      <c r="K148" s="189">
        <v>280</v>
      </c>
      <c r="L148" s="190">
        <f t="shared" si="42"/>
        <v>798</v>
      </c>
      <c r="M148" s="185">
        <v>238</v>
      </c>
      <c r="N148" s="186">
        <v>560</v>
      </c>
      <c r="O148" s="187">
        <f t="shared" si="49"/>
        <v>2.85</v>
      </c>
      <c r="P148" s="181">
        <f t="shared" si="49"/>
        <v>0.2982456140350877</v>
      </c>
      <c r="Q148" s="236"/>
      <c r="R148" s="189">
        <f t="shared" si="50"/>
        <v>40</v>
      </c>
      <c r="S148" s="190">
        <f t="shared" si="50"/>
        <v>-8</v>
      </c>
      <c r="T148" s="185">
        <f t="shared" si="50"/>
        <v>-25</v>
      </c>
      <c r="U148" s="191">
        <f t="shared" si="50"/>
        <v>17</v>
      </c>
    </row>
    <row r="149" spans="1:21" s="158" customFormat="1" ht="13.5" customHeight="1">
      <c r="A149" s="273">
        <v>3</v>
      </c>
      <c r="B149" s="148" t="s">
        <v>278</v>
      </c>
      <c r="C149" s="149" t="s">
        <v>138</v>
      </c>
      <c r="D149" s="150">
        <f>SUM(D146:D148)</f>
        <v>480</v>
      </c>
      <c r="E149" s="154">
        <f t="shared" si="41"/>
        <v>2510</v>
      </c>
      <c r="F149" s="151">
        <f>SUM(F146:F148)</f>
        <v>324</v>
      </c>
      <c r="G149" s="152">
        <f>SUM(G146:G148)</f>
        <v>2186</v>
      </c>
      <c r="H149" s="153">
        <f t="shared" si="44"/>
        <v>5.229166666666667</v>
      </c>
      <c r="I149" s="156">
        <f t="shared" si="44"/>
        <v>0.12908366533864543</v>
      </c>
      <c r="J149" s="215">
        <f>F149/D149</f>
        <v>0.675</v>
      </c>
      <c r="K149" s="150">
        <f>SUM(K146:K148)</f>
        <v>480</v>
      </c>
      <c r="L149" s="154">
        <f t="shared" si="42"/>
        <v>2551</v>
      </c>
      <c r="M149" s="151">
        <f>SUM(M146:M148)</f>
        <v>373</v>
      </c>
      <c r="N149" s="152">
        <f>SUM(N146:N148)</f>
        <v>2178</v>
      </c>
      <c r="O149" s="153">
        <f t="shared" si="49"/>
        <v>5.314583333333333</v>
      </c>
      <c r="P149" s="156">
        <f t="shared" si="49"/>
        <v>0.1462171697373579</v>
      </c>
      <c r="Q149" s="215">
        <f>M149/K149</f>
        <v>0.7770833333333333</v>
      </c>
      <c r="R149" s="150">
        <f t="shared" si="50"/>
        <v>0</v>
      </c>
      <c r="S149" s="154">
        <f t="shared" si="50"/>
        <v>-41</v>
      </c>
      <c r="T149" s="151">
        <f t="shared" si="50"/>
        <v>-49</v>
      </c>
      <c r="U149" s="155">
        <f t="shared" si="50"/>
        <v>8</v>
      </c>
    </row>
    <row r="150" spans="1:21" ht="13.5" customHeight="1">
      <c r="A150" s="295">
        <v>3</v>
      </c>
      <c r="B150" s="172" t="s">
        <v>279</v>
      </c>
      <c r="C150" s="173" t="s">
        <v>280</v>
      </c>
      <c r="D150" s="178">
        <v>30</v>
      </c>
      <c r="E150" s="179">
        <f t="shared" si="41"/>
        <v>249</v>
      </c>
      <c r="F150" s="174">
        <v>35</v>
      </c>
      <c r="G150" s="175">
        <v>214</v>
      </c>
      <c r="H150" s="176">
        <f t="shared" si="44"/>
        <v>8.3</v>
      </c>
      <c r="I150" s="181">
        <f t="shared" si="44"/>
        <v>0.14056224899598393</v>
      </c>
      <c r="J150" s="256"/>
      <c r="K150" s="178">
        <v>30</v>
      </c>
      <c r="L150" s="179">
        <f t="shared" si="42"/>
        <v>242</v>
      </c>
      <c r="M150" s="174">
        <v>35</v>
      </c>
      <c r="N150" s="175">
        <v>207</v>
      </c>
      <c r="O150" s="176">
        <f t="shared" si="49"/>
        <v>8.066666666666666</v>
      </c>
      <c r="P150" s="181">
        <f t="shared" si="49"/>
        <v>0.1446280991735537</v>
      </c>
      <c r="Q150" s="256"/>
      <c r="R150" s="178">
        <f t="shared" si="50"/>
        <v>0</v>
      </c>
      <c r="S150" s="179">
        <f t="shared" si="50"/>
        <v>7</v>
      </c>
      <c r="T150" s="174">
        <f t="shared" si="50"/>
        <v>0</v>
      </c>
      <c r="U150" s="180">
        <f t="shared" si="50"/>
        <v>7</v>
      </c>
    </row>
    <row r="151" spans="1:21" ht="13.5" customHeight="1">
      <c r="A151" s="295">
        <v>3</v>
      </c>
      <c r="B151" s="183" t="s">
        <v>279</v>
      </c>
      <c r="C151" s="184" t="s">
        <v>281</v>
      </c>
      <c r="D151" s="189">
        <v>90</v>
      </c>
      <c r="E151" s="190">
        <f t="shared" si="41"/>
        <v>228</v>
      </c>
      <c r="F151" s="185">
        <v>82</v>
      </c>
      <c r="G151" s="186">
        <v>146</v>
      </c>
      <c r="H151" s="187">
        <f t="shared" si="44"/>
        <v>2.533333333333333</v>
      </c>
      <c r="I151" s="181">
        <f t="shared" si="44"/>
        <v>0.35964912280701755</v>
      </c>
      <c r="J151" s="236"/>
      <c r="K151" s="189">
        <v>90</v>
      </c>
      <c r="L151" s="190">
        <f t="shared" si="42"/>
        <v>282</v>
      </c>
      <c r="M151" s="185">
        <v>119</v>
      </c>
      <c r="N151" s="186">
        <v>163</v>
      </c>
      <c r="O151" s="187">
        <f t="shared" si="49"/>
        <v>3.1333333333333333</v>
      </c>
      <c r="P151" s="181">
        <f t="shared" si="49"/>
        <v>0.4219858156028369</v>
      </c>
      <c r="Q151" s="236"/>
      <c r="R151" s="189">
        <f t="shared" si="50"/>
        <v>0</v>
      </c>
      <c r="S151" s="190">
        <f t="shared" si="50"/>
        <v>-54</v>
      </c>
      <c r="T151" s="185">
        <f t="shared" si="50"/>
        <v>-37</v>
      </c>
      <c r="U151" s="191">
        <f t="shared" si="50"/>
        <v>-17</v>
      </c>
    </row>
    <row r="152" spans="1:21" s="158" customFormat="1" ht="13.5" customHeight="1">
      <c r="A152" s="273">
        <v>3</v>
      </c>
      <c r="B152" s="148" t="s">
        <v>0</v>
      </c>
      <c r="C152" s="149" t="s">
        <v>138</v>
      </c>
      <c r="D152" s="150">
        <f>SUM(D150:D151)</f>
        <v>120</v>
      </c>
      <c r="E152" s="154">
        <f t="shared" si="41"/>
        <v>477</v>
      </c>
      <c r="F152" s="151">
        <f>SUM(F150:F151)</f>
        <v>117</v>
      </c>
      <c r="G152" s="152">
        <f>SUM(G150:G151)</f>
        <v>360</v>
      </c>
      <c r="H152" s="153">
        <f t="shared" si="44"/>
        <v>3.975</v>
      </c>
      <c r="I152" s="156">
        <f t="shared" si="44"/>
        <v>0.24528301886792453</v>
      </c>
      <c r="J152" s="215">
        <f>F152/D152</f>
        <v>0.975</v>
      </c>
      <c r="K152" s="150">
        <f>SUM(K150:K151)</f>
        <v>120</v>
      </c>
      <c r="L152" s="154">
        <f t="shared" si="42"/>
        <v>524</v>
      </c>
      <c r="M152" s="151">
        <f>SUM(M150:M151)</f>
        <v>154</v>
      </c>
      <c r="N152" s="152">
        <f>SUM(N150:N151)</f>
        <v>370</v>
      </c>
      <c r="O152" s="153">
        <f t="shared" si="49"/>
        <v>4.366666666666666</v>
      </c>
      <c r="P152" s="156">
        <f t="shared" si="49"/>
        <v>0.29389312977099236</v>
      </c>
      <c r="Q152" s="192">
        <f>M152/K152</f>
        <v>1.2833333333333334</v>
      </c>
      <c r="R152" s="150">
        <f t="shared" si="50"/>
        <v>0</v>
      </c>
      <c r="S152" s="154">
        <f t="shared" si="50"/>
        <v>-47</v>
      </c>
      <c r="T152" s="151">
        <f t="shared" si="50"/>
        <v>-37</v>
      </c>
      <c r="U152" s="155">
        <f t="shared" si="50"/>
        <v>-10</v>
      </c>
    </row>
    <row r="153" spans="1:21" ht="13.5" customHeight="1">
      <c r="A153" s="274">
        <v>3</v>
      </c>
      <c r="B153" s="160" t="s">
        <v>282</v>
      </c>
      <c r="C153" s="161" t="s">
        <v>163</v>
      </c>
      <c r="D153" s="166">
        <v>30</v>
      </c>
      <c r="E153" s="167">
        <f t="shared" si="41"/>
        <v>95</v>
      </c>
      <c r="F153" s="162">
        <v>37</v>
      </c>
      <c r="G153" s="163">
        <v>58</v>
      </c>
      <c r="H153" s="164">
        <f t="shared" si="44"/>
        <v>3.1666666666666665</v>
      </c>
      <c r="I153" s="181">
        <f t="shared" si="44"/>
        <v>0.3894736842105263</v>
      </c>
      <c r="J153" s="234"/>
      <c r="K153" s="166">
        <v>30</v>
      </c>
      <c r="L153" s="167">
        <f t="shared" si="42"/>
        <v>88</v>
      </c>
      <c r="M153" s="162">
        <v>39</v>
      </c>
      <c r="N153" s="163">
        <v>49</v>
      </c>
      <c r="O153" s="164">
        <f t="shared" si="49"/>
        <v>2.933333333333333</v>
      </c>
      <c r="P153" s="181">
        <f t="shared" si="49"/>
        <v>0.4431818181818182</v>
      </c>
      <c r="Q153" s="234"/>
      <c r="R153" s="166">
        <f t="shared" si="50"/>
        <v>0</v>
      </c>
      <c r="S153" s="167">
        <f t="shared" si="50"/>
        <v>7</v>
      </c>
      <c r="T153" s="162">
        <f t="shared" si="50"/>
        <v>-2</v>
      </c>
      <c r="U153" s="168">
        <f t="shared" si="50"/>
        <v>9</v>
      </c>
    </row>
    <row r="154" spans="1:21" ht="13.5" customHeight="1">
      <c r="A154" s="284">
        <v>3</v>
      </c>
      <c r="B154" s="172" t="s">
        <v>282</v>
      </c>
      <c r="C154" s="173" t="s">
        <v>283</v>
      </c>
      <c r="D154" s="178">
        <v>60</v>
      </c>
      <c r="E154" s="179">
        <f t="shared" si="41"/>
        <v>179</v>
      </c>
      <c r="F154" s="174">
        <v>74</v>
      </c>
      <c r="G154" s="175">
        <v>105</v>
      </c>
      <c r="H154" s="176">
        <f t="shared" si="44"/>
        <v>2.9833333333333334</v>
      </c>
      <c r="I154" s="181">
        <f t="shared" si="44"/>
        <v>0.4134078212290503</v>
      </c>
      <c r="J154" s="256"/>
      <c r="K154" s="178">
        <v>60</v>
      </c>
      <c r="L154" s="179">
        <f t="shared" si="42"/>
        <v>161</v>
      </c>
      <c r="M154" s="174">
        <v>66</v>
      </c>
      <c r="N154" s="175">
        <v>95</v>
      </c>
      <c r="O154" s="176">
        <f t="shared" si="49"/>
        <v>2.683333333333333</v>
      </c>
      <c r="P154" s="181">
        <f t="shared" si="49"/>
        <v>0.40993788819875776</v>
      </c>
      <c r="Q154" s="256"/>
      <c r="R154" s="178">
        <f t="shared" si="50"/>
        <v>0</v>
      </c>
      <c r="S154" s="179">
        <f t="shared" si="50"/>
        <v>18</v>
      </c>
      <c r="T154" s="174">
        <f t="shared" si="50"/>
        <v>8</v>
      </c>
      <c r="U154" s="180">
        <f t="shared" si="50"/>
        <v>10</v>
      </c>
    </row>
    <row r="155" spans="1:21" ht="13.5" customHeight="1">
      <c r="A155" s="295">
        <v>3</v>
      </c>
      <c r="B155" s="183" t="s">
        <v>282</v>
      </c>
      <c r="C155" s="184" t="s">
        <v>165</v>
      </c>
      <c r="D155" s="189">
        <v>230</v>
      </c>
      <c r="E155" s="190">
        <f t="shared" si="41"/>
        <v>532</v>
      </c>
      <c r="F155" s="185">
        <v>148</v>
      </c>
      <c r="G155" s="186">
        <v>384</v>
      </c>
      <c r="H155" s="187">
        <f t="shared" si="44"/>
        <v>2.3130434782608695</v>
      </c>
      <c r="I155" s="181">
        <f t="shared" si="44"/>
        <v>0.2781954887218045</v>
      </c>
      <c r="J155" s="236"/>
      <c r="K155" s="189">
        <v>230</v>
      </c>
      <c r="L155" s="190">
        <f t="shared" si="42"/>
        <v>641</v>
      </c>
      <c r="M155" s="185">
        <v>189</v>
      </c>
      <c r="N155" s="186">
        <v>452</v>
      </c>
      <c r="O155" s="187">
        <f t="shared" si="49"/>
        <v>2.7869565217391306</v>
      </c>
      <c r="P155" s="181">
        <f t="shared" si="49"/>
        <v>0.2948517940717629</v>
      </c>
      <c r="Q155" s="236"/>
      <c r="R155" s="189">
        <f t="shared" si="50"/>
        <v>0</v>
      </c>
      <c r="S155" s="190">
        <f t="shared" si="50"/>
        <v>-109</v>
      </c>
      <c r="T155" s="185">
        <f t="shared" si="50"/>
        <v>-41</v>
      </c>
      <c r="U155" s="191">
        <f t="shared" si="50"/>
        <v>-68</v>
      </c>
    </row>
    <row r="156" spans="1:21" s="158" customFormat="1" ht="13.5" customHeight="1">
      <c r="A156" s="273">
        <v>3</v>
      </c>
      <c r="B156" s="148" t="s">
        <v>28</v>
      </c>
      <c r="C156" s="149" t="s">
        <v>138</v>
      </c>
      <c r="D156" s="150">
        <f>SUM(D153:D155)</f>
        <v>320</v>
      </c>
      <c r="E156" s="154">
        <f t="shared" si="41"/>
        <v>806</v>
      </c>
      <c r="F156" s="151">
        <f>SUM(F153:F155)</f>
        <v>259</v>
      </c>
      <c r="G156" s="152">
        <f>SUM(G153:G155)</f>
        <v>547</v>
      </c>
      <c r="H156" s="153">
        <f t="shared" si="44"/>
        <v>2.51875</v>
      </c>
      <c r="I156" s="156">
        <f t="shared" si="44"/>
        <v>0.3213399503722084</v>
      </c>
      <c r="J156" s="215">
        <f>F156/D156</f>
        <v>0.809375</v>
      </c>
      <c r="K156" s="150">
        <f>SUM(K153:K155)</f>
        <v>320</v>
      </c>
      <c r="L156" s="154">
        <f t="shared" si="42"/>
        <v>890</v>
      </c>
      <c r="M156" s="151">
        <f>SUM(M153:M155)</f>
        <v>294</v>
      </c>
      <c r="N156" s="152">
        <f>SUM(N153:N155)</f>
        <v>596</v>
      </c>
      <c r="O156" s="153">
        <f t="shared" si="49"/>
        <v>2.78125</v>
      </c>
      <c r="P156" s="156">
        <f t="shared" si="49"/>
        <v>0.3303370786516854</v>
      </c>
      <c r="Q156" s="215">
        <f>M156/K156</f>
        <v>0.91875</v>
      </c>
      <c r="R156" s="150">
        <f t="shared" si="50"/>
        <v>0</v>
      </c>
      <c r="S156" s="154">
        <f t="shared" si="50"/>
        <v>-84</v>
      </c>
      <c r="T156" s="151">
        <f t="shared" si="50"/>
        <v>-35</v>
      </c>
      <c r="U156" s="155">
        <f t="shared" si="50"/>
        <v>-49</v>
      </c>
    </row>
    <row r="157" spans="1:21" ht="13.5" customHeight="1">
      <c r="A157" s="274">
        <v>3</v>
      </c>
      <c r="B157" s="160" t="s">
        <v>284</v>
      </c>
      <c r="C157" s="161" t="s">
        <v>285</v>
      </c>
      <c r="D157" s="166">
        <v>24</v>
      </c>
      <c r="E157" s="167">
        <f t="shared" si="41"/>
        <v>324</v>
      </c>
      <c r="F157" s="162">
        <v>23</v>
      </c>
      <c r="G157" s="163">
        <v>301</v>
      </c>
      <c r="H157" s="265">
        <f t="shared" si="44"/>
        <v>13.5</v>
      </c>
      <c r="I157" s="181">
        <f t="shared" si="44"/>
        <v>0.07098765432098765</v>
      </c>
      <c r="J157" s="234"/>
      <c r="K157" s="166">
        <v>34</v>
      </c>
      <c r="L157" s="167">
        <f t="shared" si="42"/>
        <v>223</v>
      </c>
      <c r="M157" s="162">
        <v>21</v>
      </c>
      <c r="N157" s="163">
        <v>202</v>
      </c>
      <c r="O157" s="164">
        <f t="shared" si="49"/>
        <v>6.5588235294117645</v>
      </c>
      <c r="P157" s="181">
        <f t="shared" si="49"/>
        <v>0.09417040358744394</v>
      </c>
      <c r="Q157" s="234"/>
      <c r="R157" s="166">
        <f t="shared" si="50"/>
        <v>-10</v>
      </c>
      <c r="S157" s="167">
        <f t="shared" si="50"/>
        <v>101</v>
      </c>
      <c r="T157" s="162">
        <f t="shared" si="50"/>
        <v>2</v>
      </c>
      <c r="U157" s="168">
        <f t="shared" si="50"/>
        <v>99</v>
      </c>
    </row>
    <row r="158" spans="1:21" ht="13.5" customHeight="1">
      <c r="A158" s="284">
        <v>3</v>
      </c>
      <c r="B158" s="172" t="s">
        <v>284</v>
      </c>
      <c r="C158" s="173" t="s">
        <v>286</v>
      </c>
      <c r="D158" s="178">
        <v>69</v>
      </c>
      <c r="E158" s="179">
        <f t="shared" si="41"/>
        <v>642</v>
      </c>
      <c r="F158" s="174">
        <v>39</v>
      </c>
      <c r="G158" s="175">
        <v>603</v>
      </c>
      <c r="H158" s="298">
        <f t="shared" si="44"/>
        <v>9.304347826086957</v>
      </c>
      <c r="I158" s="181">
        <f t="shared" si="44"/>
        <v>0.06074766355140187</v>
      </c>
      <c r="J158" s="256"/>
      <c r="K158" s="178">
        <v>70</v>
      </c>
      <c r="L158" s="179">
        <f t="shared" si="42"/>
        <v>451</v>
      </c>
      <c r="M158" s="174">
        <v>54</v>
      </c>
      <c r="N158" s="175">
        <v>397</v>
      </c>
      <c r="O158" s="176">
        <f t="shared" si="49"/>
        <v>6.442857142857143</v>
      </c>
      <c r="P158" s="181">
        <f t="shared" si="49"/>
        <v>0.1197339246119734</v>
      </c>
      <c r="Q158" s="256"/>
      <c r="R158" s="178">
        <f t="shared" si="50"/>
        <v>-1</v>
      </c>
      <c r="S158" s="179">
        <f t="shared" si="50"/>
        <v>191</v>
      </c>
      <c r="T158" s="174">
        <f t="shared" si="50"/>
        <v>-15</v>
      </c>
      <c r="U158" s="180">
        <f t="shared" si="50"/>
        <v>206</v>
      </c>
    </row>
    <row r="159" spans="1:21" ht="13.5" customHeight="1">
      <c r="A159" s="295">
        <v>3</v>
      </c>
      <c r="B159" s="183" t="s">
        <v>284</v>
      </c>
      <c r="C159" s="184" t="s">
        <v>287</v>
      </c>
      <c r="D159" s="189">
        <v>133</v>
      </c>
      <c r="E159" s="190">
        <f t="shared" si="41"/>
        <v>241</v>
      </c>
      <c r="F159" s="185">
        <v>92</v>
      </c>
      <c r="G159" s="186">
        <v>149</v>
      </c>
      <c r="H159" s="187">
        <f t="shared" si="44"/>
        <v>1.8120300751879699</v>
      </c>
      <c r="I159" s="181">
        <f t="shared" si="44"/>
        <v>0.3817427385892116</v>
      </c>
      <c r="J159" s="236"/>
      <c r="K159" s="189">
        <v>155</v>
      </c>
      <c r="L159" s="190">
        <f t="shared" si="42"/>
        <v>203</v>
      </c>
      <c r="M159" s="185">
        <v>92</v>
      </c>
      <c r="N159" s="186">
        <v>111</v>
      </c>
      <c r="O159" s="187">
        <f t="shared" si="49"/>
        <v>1.3096774193548386</v>
      </c>
      <c r="P159" s="181">
        <f t="shared" si="49"/>
        <v>0.45320197044334976</v>
      </c>
      <c r="Q159" s="236"/>
      <c r="R159" s="189">
        <f t="shared" si="50"/>
        <v>-22</v>
      </c>
      <c r="S159" s="190">
        <f t="shared" si="50"/>
        <v>38</v>
      </c>
      <c r="T159" s="185">
        <f t="shared" si="50"/>
        <v>0</v>
      </c>
      <c r="U159" s="191">
        <f t="shared" si="50"/>
        <v>38</v>
      </c>
    </row>
    <row r="160" spans="1:21" s="158" customFormat="1" ht="13.5" customHeight="1">
      <c r="A160" s="273">
        <v>3</v>
      </c>
      <c r="B160" s="148" t="s">
        <v>29</v>
      </c>
      <c r="C160" s="149" t="s">
        <v>138</v>
      </c>
      <c r="D160" s="150">
        <f>SUM(D157:D159)</f>
        <v>226</v>
      </c>
      <c r="E160" s="154">
        <f t="shared" si="41"/>
        <v>1207</v>
      </c>
      <c r="F160" s="151">
        <f>SUM(F157:F159)</f>
        <v>154</v>
      </c>
      <c r="G160" s="152">
        <f>SUM(G157:G159)</f>
        <v>1053</v>
      </c>
      <c r="H160" s="153">
        <f t="shared" si="44"/>
        <v>5.34070796460177</v>
      </c>
      <c r="I160" s="156">
        <f t="shared" si="44"/>
        <v>0.1275890637945319</v>
      </c>
      <c r="J160" s="215">
        <f>F160/D160</f>
        <v>0.6814159292035398</v>
      </c>
      <c r="K160" s="150">
        <f>SUM(K157:K159)</f>
        <v>259</v>
      </c>
      <c r="L160" s="154">
        <f t="shared" si="42"/>
        <v>877</v>
      </c>
      <c r="M160" s="151">
        <f>SUM(M157:M159)</f>
        <v>167</v>
      </c>
      <c r="N160" s="152">
        <f>SUM(N157:N159)</f>
        <v>710</v>
      </c>
      <c r="O160" s="153">
        <f t="shared" si="49"/>
        <v>3.386100386100386</v>
      </c>
      <c r="P160" s="156">
        <f t="shared" si="49"/>
        <v>0.1904218928164196</v>
      </c>
      <c r="Q160" s="215">
        <f>M160/K160</f>
        <v>0.6447876447876448</v>
      </c>
      <c r="R160" s="150">
        <f t="shared" si="50"/>
        <v>-33</v>
      </c>
      <c r="S160" s="154">
        <f t="shared" si="50"/>
        <v>330</v>
      </c>
      <c r="T160" s="151">
        <f t="shared" si="50"/>
        <v>-13</v>
      </c>
      <c r="U160" s="155">
        <f t="shared" si="50"/>
        <v>343</v>
      </c>
    </row>
    <row r="161" spans="1:21" ht="13.5" customHeight="1">
      <c r="A161" s="272">
        <v>3</v>
      </c>
      <c r="B161" s="160" t="s">
        <v>288</v>
      </c>
      <c r="C161" s="299" t="s">
        <v>289</v>
      </c>
      <c r="D161" s="221">
        <v>56</v>
      </c>
      <c r="E161" s="200">
        <f>F161+G161</f>
        <v>30</v>
      </c>
      <c r="F161" s="201">
        <v>8</v>
      </c>
      <c r="G161" s="203">
        <v>22</v>
      </c>
      <c r="H161" s="204"/>
      <c r="I161" s="235">
        <f>F161/E161</f>
        <v>0.26666666666666666</v>
      </c>
      <c r="J161" s="170"/>
      <c r="K161" s="221">
        <v>46</v>
      </c>
      <c r="L161" s="200"/>
      <c r="M161" s="201"/>
      <c r="N161" s="203"/>
      <c r="O161" s="204"/>
      <c r="P161" s="235"/>
      <c r="Q161" s="170"/>
      <c r="R161" s="221">
        <f>D161-K161</f>
        <v>10</v>
      </c>
      <c r="S161" s="200">
        <f>E161-L161</f>
        <v>30</v>
      </c>
      <c r="T161" s="201">
        <f>F161-M161</f>
        <v>8</v>
      </c>
      <c r="U161" s="202">
        <f>G161-N161</f>
        <v>22</v>
      </c>
    </row>
    <row r="162" spans="1:21" ht="13.5" customHeight="1">
      <c r="A162" s="274">
        <v>3</v>
      </c>
      <c r="B162" s="160" t="s">
        <v>288</v>
      </c>
      <c r="C162" s="161" t="s">
        <v>170</v>
      </c>
      <c r="D162" s="221"/>
      <c r="E162" s="179">
        <f>F162+G162</f>
        <v>69</v>
      </c>
      <c r="F162" s="174">
        <v>30</v>
      </c>
      <c r="G162" s="175">
        <v>39</v>
      </c>
      <c r="H162" s="176"/>
      <c r="I162" s="177">
        <f>F162/E162</f>
        <v>0.43478260869565216</v>
      </c>
      <c r="J162" s="170"/>
      <c r="K162" s="221"/>
      <c r="L162" s="179">
        <f>M162+N162</f>
        <v>103</v>
      </c>
      <c r="M162" s="174">
        <v>41</v>
      </c>
      <c r="N162" s="175">
        <v>62</v>
      </c>
      <c r="O162" s="176"/>
      <c r="P162" s="177">
        <f>M162/L162</f>
        <v>0.39805825242718446</v>
      </c>
      <c r="Q162" s="170"/>
      <c r="R162" s="221"/>
      <c r="S162" s="179">
        <f>E162-L162</f>
        <v>-34</v>
      </c>
      <c r="T162" s="174">
        <f>F162-M162</f>
        <v>-11</v>
      </c>
      <c r="U162" s="180">
        <f>G162-N162</f>
        <v>-23</v>
      </c>
    </row>
    <row r="163" spans="1:21" ht="13.5" customHeight="1">
      <c r="A163" s="295">
        <v>3</v>
      </c>
      <c r="B163" s="183" t="s">
        <v>288</v>
      </c>
      <c r="C163" s="184" t="s">
        <v>185</v>
      </c>
      <c r="D163" s="226"/>
      <c r="E163" s="190">
        <f t="shared" si="41"/>
        <v>48</v>
      </c>
      <c r="F163" s="185">
        <v>23</v>
      </c>
      <c r="G163" s="186">
        <v>25</v>
      </c>
      <c r="H163" s="187"/>
      <c r="I163" s="181">
        <f aca="true" t="shared" si="51" ref="I163:I201">F163/E163</f>
        <v>0.4791666666666667</v>
      </c>
      <c r="J163" s="170"/>
      <c r="K163" s="226"/>
      <c r="L163" s="190">
        <f t="shared" si="42"/>
        <v>70</v>
      </c>
      <c r="M163" s="185">
        <v>44</v>
      </c>
      <c r="N163" s="186">
        <v>26</v>
      </c>
      <c r="O163" s="187"/>
      <c r="P163" s="181">
        <f aca="true" t="shared" si="52" ref="P163:P180">M163/L163</f>
        <v>0.6285714285714286</v>
      </c>
      <c r="Q163" s="170"/>
      <c r="R163" s="226"/>
      <c r="S163" s="190">
        <f aca="true" t="shared" si="53" ref="S163:U196">E163-L163</f>
        <v>-22</v>
      </c>
      <c r="T163" s="185">
        <f t="shared" si="53"/>
        <v>-21</v>
      </c>
      <c r="U163" s="191">
        <f t="shared" si="53"/>
        <v>-1</v>
      </c>
    </row>
    <row r="164" spans="1:21" s="158" customFormat="1" ht="13.5" customHeight="1">
      <c r="A164" s="273">
        <v>3</v>
      </c>
      <c r="B164" s="148" t="s">
        <v>288</v>
      </c>
      <c r="C164" s="149" t="s">
        <v>138</v>
      </c>
      <c r="D164" s="150">
        <f>SUM(D161:D163)</f>
        <v>56</v>
      </c>
      <c r="E164" s="154">
        <f t="shared" si="41"/>
        <v>147</v>
      </c>
      <c r="F164" s="151">
        <f>SUM(F161:F163)</f>
        <v>61</v>
      </c>
      <c r="G164" s="152">
        <f>SUM(G161:G163)</f>
        <v>86</v>
      </c>
      <c r="H164" s="153">
        <f aca="true" t="shared" si="54" ref="H164:H172">E164/D164</f>
        <v>2.625</v>
      </c>
      <c r="I164" s="156">
        <f t="shared" si="51"/>
        <v>0.41496598639455784</v>
      </c>
      <c r="J164" s="192">
        <f>F164/D164</f>
        <v>1.0892857142857142</v>
      </c>
      <c r="K164" s="150">
        <f>SUM(K161:K163)</f>
        <v>46</v>
      </c>
      <c r="L164" s="154">
        <f t="shared" si="42"/>
        <v>173</v>
      </c>
      <c r="M164" s="151">
        <f>SUM(M161:M163)</f>
        <v>85</v>
      </c>
      <c r="N164" s="152">
        <f>SUM(N161:N163)</f>
        <v>88</v>
      </c>
      <c r="O164" s="153">
        <f aca="true" t="shared" si="55" ref="O164:O172">L164/K164</f>
        <v>3.760869565217391</v>
      </c>
      <c r="P164" s="156">
        <f t="shared" si="52"/>
        <v>0.4913294797687861</v>
      </c>
      <c r="Q164" s="192">
        <f>M164/K164</f>
        <v>1.8478260869565217</v>
      </c>
      <c r="R164" s="150">
        <f aca="true" t="shared" si="56" ref="R164:R173">D164-K164</f>
        <v>10</v>
      </c>
      <c r="S164" s="154">
        <f t="shared" si="53"/>
        <v>-26</v>
      </c>
      <c r="T164" s="151">
        <f t="shared" si="53"/>
        <v>-24</v>
      </c>
      <c r="U164" s="155">
        <f t="shared" si="53"/>
        <v>-2</v>
      </c>
    </row>
    <row r="165" spans="1:21" ht="13.5" customHeight="1">
      <c r="A165" s="274">
        <v>3</v>
      </c>
      <c r="B165" s="160" t="s">
        <v>290</v>
      </c>
      <c r="C165" s="161" t="s">
        <v>163</v>
      </c>
      <c r="D165" s="166">
        <v>80</v>
      </c>
      <c r="E165" s="167">
        <f t="shared" si="41"/>
        <v>764</v>
      </c>
      <c r="F165" s="162">
        <v>104</v>
      </c>
      <c r="G165" s="163">
        <v>660</v>
      </c>
      <c r="H165" s="265">
        <f t="shared" si="54"/>
        <v>9.55</v>
      </c>
      <c r="I165" s="181">
        <f t="shared" si="51"/>
        <v>0.13612565445026178</v>
      </c>
      <c r="J165" s="234"/>
      <c r="K165" s="166">
        <v>80</v>
      </c>
      <c r="L165" s="167">
        <f t="shared" si="42"/>
        <v>921</v>
      </c>
      <c r="M165" s="162">
        <v>160</v>
      </c>
      <c r="N165" s="163">
        <v>761</v>
      </c>
      <c r="O165" s="265">
        <f t="shared" si="55"/>
        <v>11.5125</v>
      </c>
      <c r="P165" s="181">
        <f t="shared" si="52"/>
        <v>0.1737242128121607</v>
      </c>
      <c r="Q165" s="234"/>
      <c r="R165" s="166">
        <f t="shared" si="56"/>
        <v>0</v>
      </c>
      <c r="S165" s="167">
        <f t="shared" si="53"/>
        <v>-157</v>
      </c>
      <c r="T165" s="162">
        <f t="shared" si="53"/>
        <v>-56</v>
      </c>
      <c r="U165" s="168">
        <f t="shared" si="53"/>
        <v>-101</v>
      </c>
    </row>
    <row r="166" spans="1:21" ht="13.5" customHeight="1">
      <c r="A166" s="284">
        <v>3</v>
      </c>
      <c r="B166" s="172" t="s">
        <v>290</v>
      </c>
      <c r="C166" s="173" t="s">
        <v>165</v>
      </c>
      <c r="D166" s="178">
        <v>290</v>
      </c>
      <c r="E166" s="179">
        <f>F166+G166</f>
        <v>1074</v>
      </c>
      <c r="F166" s="174">
        <v>194</v>
      </c>
      <c r="G166" s="175">
        <v>880</v>
      </c>
      <c r="H166" s="176">
        <f>E166/D166</f>
        <v>3.703448275862069</v>
      </c>
      <c r="I166" s="181">
        <f>F166/E166</f>
        <v>0.18063314711359404</v>
      </c>
      <c r="J166" s="256"/>
      <c r="K166" s="178">
        <v>290</v>
      </c>
      <c r="L166" s="179">
        <f t="shared" si="42"/>
        <v>1329</v>
      </c>
      <c r="M166" s="174">
        <v>298</v>
      </c>
      <c r="N166" s="175">
        <v>1031</v>
      </c>
      <c r="O166" s="176">
        <f t="shared" si="55"/>
        <v>4.582758620689655</v>
      </c>
      <c r="P166" s="181">
        <f t="shared" si="52"/>
        <v>0.22422874341610233</v>
      </c>
      <c r="Q166" s="256"/>
      <c r="R166" s="178">
        <f t="shared" si="56"/>
        <v>0</v>
      </c>
      <c r="S166" s="179">
        <f t="shared" si="53"/>
        <v>-255</v>
      </c>
      <c r="T166" s="174">
        <f t="shared" si="53"/>
        <v>-104</v>
      </c>
      <c r="U166" s="180">
        <f t="shared" si="53"/>
        <v>-151</v>
      </c>
    </row>
    <row r="167" spans="1:21" ht="13.5" customHeight="1">
      <c r="A167" s="274"/>
      <c r="B167" s="172" t="s">
        <v>290</v>
      </c>
      <c r="C167" s="161" t="s">
        <v>291</v>
      </c>
      <c r="D167" s="166">
        <v>30</v>
      </c>
      <c r="E167" s="167">
        <f>F167+G167</f>
        <v>17</v>
      </c>
      <c r="F167" s="162">
        <v>5</v>
      </c>
      <c r="G167" s="163">
        <v>12</v>
      </c>
      <c r="H167" s="164">
        <f>E167/D167</f>
        <v>0.5666666666666667</v>
      </c>
      <c r="I167" s="181">
        <f>F167/E167</f>
        <v>0.29411764705882354</v>
      </c>
      <c r="J167" s="234"/>
      <c r="K167" s="166">
        <v>30</v>
      </c>
      <c r="L167" s="167">
        <f t="shared" si="42"/>
        <v>39</v>
      </c>
      <c r="M167" s="162">
        <v>15</v>
      </c>
      <c r="N167" s="163">
        <v>24</v>
      </c>
      <c r="O167" s="164">
        <f t="shared" si="55"/>
        <v>1.3</v>
      </c>
      <c r="P167" s="181">
        <f t="shared" si="52"/>
        <v>0.38461538461538464</v>
      </c>
      <c r="Q167" s="234"/>
      <c r="R167" s="166">
        <f t="shared" si="56"/>
        <v>0</v>
      </c>
      <c r="S167" s="167">
        <f t="shared" si="53"/>
        <v>-22</v>
      </c>
      <c r="T167" s="162">
        <f t="shared" si="53"/>
        <v>-10</v>
      </c>
      <c r="U167" s="168">
        <f t="shared" si="53"/>
        <v>-12</v>
      </c>
    </row>
    <row r="168" spans="1:21" s="158" customFormat="1" ht="13.5" customHeight="1">
      <c r="A168" s="273">
        <v>3</v>
      </c>
      <c r="B168" s="148" t="s">
        <v>292</v>
      </c>
      <c r="C168" s="149" t="s">
        <v>138</v>
      </c>
      <c r="D168" s="150">
        <f>SUM(D165:D167)</f>
        <v>400</v>
      </c>
      <c r="E168" s="154">
        <f t="shared" si="41"/>
        <v>1855</v>
      </c>
      <c r="F168" s="151">
        <f>SUM(F165:F167)</f>
        <v>303</v>
      </c>
      <c r="G168" s="152">
        <f>SUM(G165:G167)</f>
        <v>1552</v>
      </c>
      <c r="H168" s="153">
        <f t="shared" si="54"/>
        <v>4.6375</v>
      </c>
      <c r="I168" s="156">
        <f t="shared" si="51"/>
        <v>0.1633423180592992</v>
      </c>
      <c r="J168" s="215">
        <f>F168/D168</f>
        <v>0.7575</v>
      </c>
      <c r="K168" s="150">
        <f>SUM(K165:K167)</f>
        <v>400</v>
      </c>
      <c r="L168" s="154">
        <f t="shared" si="42"/>
        <v>2289</v>
      </c>
      <c r="M168" s="151">
        <f>SUM(M165:M167)</f>
        <v>473</v>
      </c>
      <c r="N168" s="152">
        <f>SUM(N165:N167)</f>
        <v>1816</v>
      </c>
      <c r="O168" s="153">
        <f t="shared" si="55"/>
        <v>5.7225</v>
      </c>
      <c r="P168" s="156">
        <f t="shared" si="52"/>
        <v>0.20664045434687636</v>
      </c>
      <c r="Q168" s="192">
        <f>M168/K168</f>
        <v>1.1825</v>
      </c>
      <c r="R168" s="150">
        <f t="shared" si="56"/>
        <v>0</v>
      </c>
      <c r="S168" s="154">
        <f t="shared" si="53"/>
        <v>-434</v>
      </c>
      <c r="T168" s="151">
        <f t="shared" si="53"/>
        <v>-170</v>
      </c>
      <c r="U168" s="155">
        <f t="shared" si="53"/>
        <v>-264</v>
      </c>
    </row>
    <row r="169" spans="1:21" ht="13.5" customHeight="1">
      <c r="A169" s="284">
        <v>3</v>
      </c>
      <c r="B169" s="172" t="s">
        <v>116</v>
      </c>
      <c r="C169" s="161" t="s">
        <v>170</v>
      </c>
      <c r="D169" s="166">
        <v>50</v>
      </c>
      <c r="E169" s="167">
        <f>F169+G169</f>
        <v>169</v>
      </c>
      <c r="F169" s="162">
        <v>37</v>
      </c>
      <c r="G169" s="163">
        <v>132</v>
      </c>
      <c r="H169" s="164">
        <f t="shared" si="54"/>
        <v>3.38</v>
      </c>
      <c r="I169" s="181">
        <f>F169/E169</f>
        <v>0.21893491124260356</v>
      </c>
      <c r="J169" s="234"/>
      <c r="K169" s="166">
        <v>60</v>
      </c>
      <c r="L169" s="167">
        <f t="shared" si="42"/>
        <v>78</v>
      </c>
      <c r="M169" s="162">
        <v>24</v>
      </c>
      <c r="N169" s="163">
        <v>54</v>
      </c>
      <c r="O169" s="164">
        <f t="shared" si="55"/>
        <v>1.3</v>
      </c>
      <c r="P169" s="181">
        <f t="shared" si="52"/>
        <v>0.3076923076923077</v>
      </c>
      <c r="Q169" s="234"/>
      <c r="R169" s="166">
        <f t="shared" si="56"/>
        <v>-10</v>
      </c>
      <c r="S169" s="167">
        <f t="shared" si="53"/>
        <v>91</v>
      </c>
      <c r="T169" s="162">
        <f t="shared" si="53"/>
        <v>13</v>
      </c>
      <c r="U169" s="168">
        <f t="shared" si="53"/>
        <v>78</v>
      </c>
    </row>
    <row r="170" spans="1:21" ht="13.5" customHeight="1">
      <c r="A170" s="284">
        <v>3</v>
      </c>
      <c r="B170" s="172" t="s">
        <v>116</v>
      </c>
      <c r="C170" s="264" t="s">
        <v>293</v>
      </c>
      <c r="D170" s="178">
        <v>210</v>
      </c>
      <c r="E170" s="179">
        <f>F170+G170</f>
        <v>1246</v>
      </c>
      <c r="F170" s="174">
        <v>205</v>
      </c>
      <c r="G170" s="175">
        <v>1041</v>
      </c>
      <c r="H170" s="176">
        <f t="shared" si="54"/>
        <v>5.933333333333334</v>
      </c>
      <c r="I170" s="181">
        <f>F170/E170</f>
        <v>0.16452648475120385</v>
      </c>
      <c r="J170" s="256"/>
      <c r="K170" s="178">
        <v>210</v>
      </c>
      <c r="L170" s="179">
        <f t="shared" si="42"/>
        <v>773</v>
      </c>
      <c r="M170" s="174">
        <v>158</v>
      </c>
      <c r="N170" s="175">
        <v>615</v>
      </c>
      <c r="O170" s="176">
        <f t="shared" si="55"/>
        <v>3.6809523809523808</v>
      </c>
      <c r="P170" s="181">
        <f t="shared" si="52"/>
        <v>0.20439844760672704</v>
      </c>
      <c r="Q170" s="256"/>
      <c r="R170" s="178">
        <f t="shared" si="56"/>
        <v>0</v>
      </c>
      <c r="S170" s="179">
        <f t="shared" si="53"/>
        <v>473</v>
      </c>
      <c r="T170" s="174">
        <f t="shared" si="53"/>
        <v>47</v>
      </c>
      <c r="U170" s="180">
        <f t="shared" si="53"/>
        <v>426</v>
      </c>
    </row>
    <row r="171" spans="1:21" ht="13.5" customHeight="1">
      <c r="A171" s="284">
        <v>3</v>
      </c>
      <c r="B171" s="172" t="s">
        <v>116</v>
      </c>
      <c r="C171" s="173" t="s">
        <v>156</v>
      </c>
      <c r="D171" s="178">
        <v>80</v>
      </c>
      <c r="E171" s="179">
        <f>F171+G171</f>
        <v>121</v>
      </c>
      <c r="F171" s="174">
        <v>121</v>
      </c>
      <c r="G171" s="175"/>
      <c r="H171" s="176">
        <f t="shared" si="54"/>
        <v>1.5125</v>
      </c>
      <c r="I171" s="181">
        <f>F171/E171</f>
        <v>1</v>
      </c>
      <c r="J171" s="256"/>
      <c r="K171" s="178">
        <v>70</v>
      </c>
      <c r="L171" s="179">
        <f t="shared" si="42"/>
        <v>75</v>
      </c>
      <c r="M171" s="174">
        <v>75</v>
      </c>
      <c r="N171" s="175"/>
      <c r="O171" s="176">
        <f t="shared" si="55"/>
        <v>1.0714285714285714</v>
      </c>
      <c r="P171" s="181">
        <f t="shared" si="52"/>
        <v>1</v>
      </c>
      <c r="Q171" s="256"/>
      <c r="R171" s="178">
        <f t="shared" si="56"/>
        <v>10</v>
      </c>
      <c r="S171" s="179">
        <f t="shared" si="53"/>
        <v>46</v>
      </c>
      <c r="T171" s="174">
        <f t="shared" si="53"/>
        <v>46</v>
      </c>
      <c r="U171" s="180">
        <f t="shared" si="53"/>
        <v>0</v>
      </c>
    </row>
    <row r="172" spans="1:21" s="158" customFormat="1" ht="13.5" customHeight="1">
      <c r="A172" s="273">
        <v>3</v>
      </c>
      <c r="B172" s="148" t="s">
        <v>116</v>
      </c>
      <c r="C172" s="149" t="s">
        <v>138</v>
      </c>
      <c r="D172" s="150">
        <f>SUM(D169:D171)</f>
        <v>340</v>
      </c>
      <c r="E172" s="154">
        <f>F172+G172</f>
        <v>1536</v>
      </c>
      <c r="F172" s="151">
        <f>SUM(F169:F171)</f>
        <v>363</v>
      </c>
      <c r="G172" s="152">
        <f>SUM(G169:G171)</f>
        <v>1173</v>
      </c>
      <c r="H172" s="153">
        <f t="shared" si="54"/>
        <v>4.517647058823529</v>
      </c>
      <c r="I172" s="156">
        <f>F172/E172</f>
        <v>0.236328125</v>
      </c>
      <c r="J172" s="192">
        <f>F172/D172</f>
        <v>1.0676470588235294</v>
      </c>
      <c r="K172" s="150">
        <f>SUM(K169:K171)</f>
        <v>340</v>
      </c>
      <c r="L172" s="154">
        <f t="shared" si="42"/>
        <v>926</v>
      </c>
      <c r="M172" s="151">
        <f>SUM(M169:M171)</f>
        <v>257</v>
      </c>
      <c r="N172" s="152">
        <f>SUM(N169:N171)</f>
        <v>669</v>
      </c>
      <c r="O172" s="153">
        <f t="shared" si="55"/>
        <v>2.723529411764706</v>
      </c>
      <c r="P172" s="156">
        <f t="shared" si="52"/>
        <v>0.2775377969762419</v>
      </c>
      <c r="Q172" s="215">
        <f>M172/K172</f>
        <v>0.7558823529411764</v>
      </c>
      <c r="R172" s="150">
        <f t="shared" si="56"/>
        <v>0</v>
      </c>
      <c r="S172" s="154">
        <f t="shared" si="53"/>
        <v>610</v>
      </c>
      <c r="T172" s="151">
        <f t="shared" si="53"/>
        <v>106</v>
      </c>
      <c r="U172" s="155">
        <f t="shared" si="53"/>
        <v>504</v>
      </c>
    </row>
    <row r="173" spans="1:21" ht="13.5" customHeight="1">
      <c r="A173" s="274">
        <v>3</v>
      </c>
      <c r="B173" s="160" t="s">
        <v>294</v>
      </c>
      <c r="C173" s="161" t="s">
        <v>238</v>
      </c>
      <c r="D173" s="216">
        <v>400</v>
      </c>
      <c r="E173" s="167">
        <f t="shared" si="41"/>
        <v>640</v>
      </c>
      <c r="F173" s="162">
        <v>177</v>
      </c>
      <c r="G173" s="163">
        <v>463</v>
      </c>
      <c r="H173" s="164"/>
      <c r="I173" s="181">
        <f t="shared" si="51"/>
        <v>0.2765625</v>
      </c>
      <c r="J173" s="170"/>
      <c r="K173" s="216">
        <v>400</v>
      </c>
      <c r="L173" s="167">
        <f t="shared" si="42"/>
        <v>730</v>
      </c>
      <c r="M173" s="162">
        <v>211</v>
      </c>
      <c r="N173" s="163">
        <v>519</v>
      </c>
      <c r="O173" s="164"/>
      <c r="P173" s="181">
        <f t="shared" si="52"/>
        <v>0.28904109589041094</v>
      </c>
      <c r="Q173" s="170"/>
      <c r="R173" s="216">
        <f t="shared" si="56"/>
        <v>0</v>
      </c>
      <c r="S173" s="167">
        <f t="shared" si="53"/>
        <v>-90</v>
      </c>
      <c r="T173" s="162">
        <f t="shared" si="53"/>
        <v>-34</v>
      </c>
      <c r="U173" s="168">
        <f t="shared" si="53"/>
        <v>-56</v>
      </c>
    </row>
    <row r="174" spans="1:21" ht="13.5" customHeight="1">
      <c r="A174" s="284">
        <v>3</v>
      </c>
      <c r="B174" s="172" t="s">
        <v>294</v>
      </c>
      <c r="C174" s="173" t="s">
        <v>170</v>
      </c>
      <c r="D174" s="221"/>
      <c r="E174" s="179">
        <f t="shared" si="41"/>
        <v>358</v>
      </c>
      <c r="F174" s="174">
        <v>52</v>
      </c>
      <c r="G174" s="175">
        <v>306</v>
      </c>
      <c r="H174" s="176"/>
      <c r="I174" s="181">
        <f t="shared" si="51"/>
        <v>0.1452513966480447</v>
      </c>
      <c r="J174" s="170"/>
      <c r="K174" s="221"/>
      <c r="L174" s="179">
        <f t="shared" si="42"/>
        <v>392</v>
      </c>
      <c r="M174" s="174">
        <v>77</v>
      </c>
      <c r="N174" s="175">
        <v>315</v>
      </c>
      <c r="O174" s="176"/>
      <c r="P174" s="181">
        <f t="shared" si="52"/>
        <v>0.19642857142857142</v>
      </c>
      <c r="Q174" s="170"/>
      <c r="R174" s="221"/>
      <c r="S174" s="179">
        <f t="shared" si="53"/>
        <v>-34</v>
      </c>
      <c r="T174" s="174">
        <f t="shared" si="53"/>
        <v>-25</v>
      </c>
      <c r="U174" s="180">
        <f t="shared" si="53"/>
        <v>-9</v>
      </c>
    </row>
    <row r="175" spans="1:21" ht="13.5" customHeight="1">
      <c r="A175" s="284">
        <v>3</v>
      </c>
      <c r="B175" s="172" t="s">
        <v>294</v>
      </c>
      <c r="C175" s="173" t="s">
        <v>175</v>
      </c>
      <c r="D175" s="221"/>
      <c r="E175" s="179">
        <f t="shared" si="41"/>
        <v>111</v>
      </c>
      <c r="F175" s="174">
        <v>45</v>
      </c>
      <c r="G175" s="175">
        <v>66</v>
      </c>
      <c r="H175" s="176"/>
      <c r="I175" s="181">
        <f t="shared" si="51"/>
        <v>0.40540540540540543</v>
      </c>
      <c r="J175" s="170"/>
      <c r="K175" s="221"/>
      <c r="L175" s="179">
        <f t="shared" si="42"/>
        <v>138</v>
      </c>
      <c r="M175" s="174">
        <v>53</v>
      </c>
      <c r="N175" s="175">
        <v>85</v>
      </c>
      <c r="O175" s="176"/>
      <c r="P175" s="181">
        <f t="shared" si="52"/>
        <v>0.38405797101449274</v>
      </c>
      <c r="Q175" s="170"/>
      <c r="R175" s="221"/>
      <c r="S175" s="179">
        <f t="shared" si="53"/>
        <v>-27</v>
      </c>
      <c r="T175" s="174">
        <f t="shared" si="53"/>
        <v>-8</v>
      </c>
      <c r="U175" s="180">
        <f t="shared" si="53"/>
        <v>-19</v>
      </c>
    </row>
    <row r="176" spans="1:21" ht="13.5" customHeight="1">
      <c r="A176" s="284">
        <v>3</v>
      </c>
      <c r="B176" s="183" t="s">
        <v>294</v>
      </c>
      <c r="C176" s="184" t="s">
        <v>295</v>
      </c>
      <c r="D176" s="226"/>
      <c r="E176" s="190">
        <f t="shared" si="41"/>
        <v>102</v>
      </c>
      <c r="F176" s="185">
        <v>88</v>
      </c>
      <c r="G176" s="186">
        <v>14</v>
      </c>
      <c r="H176" s="187"/>
      <c r="I176" s="181">
        <f t="shared" si="51"/>
        <v>0.8627450980392157</v>
      </c>
      <c r="J176" s="170"/>
      <c r="K176" s="226"/>
      <c r="L176" s="190">
        <f t="shared" si="42"/>
        <v>142</v>
      </c>
      <c r="M176" s="185">
        <v>115</v>
      </c>
      <c r="N176" s="186">
        <v>27</v>
      </c>
      <c r="O176" s="187"/>
      <c r="P176" s="181">
        <f t="shared" si="52"/>
        <v>0.8098591549295775</v>
      </c>
      <c r="Q176" s="170"/>
      <c r="R176" s="226"/>
      <c r="S176" s="190">
        <f t="shared" si="53"/>
        <v>-40</v>
      </c>
      <c r="T176" s="185">
        <f t="shared" si="53"/>
        <v>-27</v>
      </c>
      <c r="U176" s="191">
        <f t="shared" si="53"/>
        <v>-13</v>
      </c>
    </row>
    <row r="177" spans="1:21" s="158" customFormat="1" ht="13.5" customHeight="1">
      <c r="A177" s="273">
        <v>3</v>
      </c>
      <c r="B177" s="148" t="s">
        <v>296</v>
      </c>
      <c r="C177" s="149" t="s">
        <v>138</v>
      </c>
      <c r="D177" s="150">
        <f>SUM(D173:D176)</f>
        <v>400</v>
      </c>
      <c r="E177" s="154">
        <f t="shared" si="41"/>
        <v>1211</v>
      </c>
      <c r="F177" s="151">
        <f>SUM(F173:F176)</f>
        <v>362</v>
      </c>
      <c r="G177" s="152">
        <f>SUM(G173:G176)</f>
        <v>849</v>
      </c>
      <c r="H177" s="153">
        <f>E177/D177</f>
        <v>3.0275</v>
      </c>
      <c r="I177" s="156">
        <f t="shared" si="51"/>
        <v>0.2989265070189926</v>
      </c>
      <c r="J177" s="215">
        <f>F177/D177</f>
        <v>0.905</v>
      </c>
      <c r="K177" s="150">
        <f>SUM(K173:K176)</f>
        <v>400</v>
      </c>
      <c r="L177" s="154">
        <f t="shared" si="42"/>
        <v>1402</v>
      </c>
      <c r="M177" s="151">
        <f>SUM(M173:M176)</f>
        <v>456</v>
      </c>
      <c r="N177" s="152">
        <f>SUM(N173:N176)</f>
        <v>946</v>
      </c>
      <c r="O177" s="153">
        <f>L177/K177</f>
        <v>3.505</v>
      </c>
      <c r="P177" s="156">
        <f t="shared" si="52"/>
        <v>0.3252496433666191</v>
      </c>
      <c r="Q177" s="192">
        <f>M177/K177</f>
        <v>1.14</v>
      </c>
      <c r="R177" s="150">
        <f aca="true" t="shared" si="57" ref="R177:R194">D177-K177</f>
        <v>0</v>
      </c>
      <c r="S177" s="154">
        <f t="shared" si="53"/>
        <v>-191</v>
      </c>
      <c r="T177" s="151">
        <f t="shared" si="53"/>
        <v>-94</v>
      </c>
      <c r="U177" s="155">
        <f t="shared" si="53"/>
        <v>-97</v>
      </c>
    </row>
    <row r="178" spans="1:21" ht="13.5" customHeight="1">
      <c r="A178" s="295">
        <v>3</v>
      </c>
      <c r="B178" s="183" t="s">
        <v>297</v>
      </c>
      <c r="C178" s="184" t="s">
        <v>298</v>
      </c>
      <c r="D178" s="189">
        <v>80</v>
      </c>
      <c r="E178" s="190">
        <f t="shared" si="41"/>
        <v>84</v>
      </c>
      <c r="F178" s="185">
        <v>84</v>
      </c>
      <c r="G178" s="186"/>
      <c r="H178" s="187">
        <f>E178/D178</f>
        <v>1.05</v>
      </c>
      <c r="I178" s="181">
        <f t="shared" si="51"/>
        <v>1</v>
      </c>
      <c r="J178" s="236"/>
      <c r="K178" s="189">
        <v>80</v>
      </c>
      <c r="L178" s="190">
        <f t="shared" si="42"/>
        <v>69</v>
      </c>
      <c r="M178" s="185">
        <v>69</v>
      </c>
      <c r="N178" s="186"/>
      <c r="O178" s="187">
        <f>L178/K178</f>
        <v>0.8625</v>
      </c>
      <c r="P178" s="181">
        <f t="shared" si="52"/>
        <v>1</v>
      </c>
      <c r="Q178" s="236"/>
      <c r="R178" s="189">
        <f t="shared" si="57"/>
        <v>0</v>
      </c>
      <c r="S178" s="190">
        <f t="shared" si="53"/>
        <v>15</v>
      </c>
      <c r="T178" s="185">
        <f t="shared" si="53"/>
        <v>15</v>
      </c>
      <c r="U178" s="191">
        <f t="shared" si="53"/>
        <v>0</v>
      </c>
    </row>
    <row r="179" spans="1:21" ht="13.5" customHeight="1">
      <c r="A179" s="284">
        <v>3</v>
      </c>
      <c r="B179" s="172" t="s">
        <v>297</v>
      </c>
      <c r="C179" s="173" t="s">
        <v>299</v>
      </c>
      <c r="D179" s="178">
        <v>60</v>
      </c>
      <c r="E179" s="179">
        <f t="shared" si="41"/>
        <v>465</v>
      </c>
      <c r="F179" s="174">
        <v>34</v>
      </c>
      <c r="G179" s="175">
        <v>431</v>
      </c>
      <c r="H179" s="176">
        <f>E179/D179</f>
        <v>7.75</v>
      </c>
      <c r="I179" s="181">
        <f t="shared" si="51"/>
        <v>0.07311827956989247</v>
      </c>
      <c r="J179" s="256"/>
      <c r="K179" s="178">
        <v>60</v>
      </c>
      <c r="L179" s="179">
        <f t="shared" si="42"/>
        <v>372</v>
      </c>
      <c r="M179" s="174">
        <v>37</v>
      </c>
      <c r="N179" s="175">
        <v>335</v>
      </c>
      <c r="O179" s="176">
        <f>L179/K179</f>
        <v>6.2</v>
      </c>
      <c r="P179" s="181">
        <f t="shared" si="52"/>
        <v>0.09946236559139784</v>
      </c>
      <c r="Q179" s="256"/>
      <c r="R179" s="178">
        <f t="shared" si="57"/>
        <v>0</v>
      </c>
      <c r="S179" s="179">
        <f t="shared" si="53"/>
        <v>93</v>
      </c>
      <c r="T179" s="174">
        <f t="shared" si="53"/>
        <v>-3</v>
      </c>
      <c r="U179" s="180">
        <f t="shared" si="53"/>
        <v>96</v>
      </c>
    </row>
    <row r="180" spans="1:21" ht="13.5" customHeight="1">
      <c r="A180" s="284">
        <v>3</v>
      </c>
      <c r="B180" s="172" t="s">
        <v>297</v>
      </c>
      <c r="C180" s="173" t="s">
        <v>300</v>
      </c>
      <c r="D180" s="189">
        <v>120</v>
      </c>
      <c r="E180" s="190">
        <f t="shared" si="41"/>
        <v>401</v>
      </c>
      <c r="F180" s="185">
        <v>51</v>
      </c>
      <c r="G180" s="186">
        <v>350</v>
      </c>
      <c r="H180" s="187">
        <f>E180/D180</f>
        <v>3.341666666666667</v>
      </c>
      <c r="I180" s="235">
        <f t="shared" si="51"/>
        <v>0.12718204488778054</v>
      </c>
      <c r="J180" s="236"/>
      <c r="K180" s="189">
        <v>160</v>
      </c>
      <c r="L180" s="190">
        <f t="shared" si="42"/>
        <v>368</v>
      </c>
      <c r="M180" s="185">
        <v>54</v>
      </c>
      <c r="N180" s="186">
        <v>314</v>
      </c>
      <c r="O180" s="187">
        <f>L180/K180</f>
        <v>2.3</v>
      </c>
      <c r="P180" s="235">
        <f t="shared" si="52"/>
        <v>0.14673913043478262</v>
      </c>
      <c r="Q180" s="236"/>
      <c r="R180" s="189">
        <f t="shared" si="57"/>
        <v>-40</v>
      </c>
      <c r="S180" s="190">
        <f t="shared" si="53"/>
        <v>33</v>
      </c>
      <c r="T180" s="185">
        <f t="shared" si="53"/>
        <v>-3</v>
      </c>
      <c r="U180" s="191">
        <f t="shared" si="53"/>
        <v>36</v>
      </c>
    </row>
    <row r="181" spans="1:21" ht="13.5" customHeight="1">
      <c r="A181" s="284">
        <v>3</v>
      </c>
      <c r="B181" s="172" t="s">
        <v>297</v>
      </c>
      <c r="C181" s="173" t="s">
        <v>301</v>
      </c>
      <c r="D181" s="166"/>
      <c r="E181" s="167"/>
      <c r="F181" s="162"/>
      <c r="G181" s="163"/>
      <c r="H181" s="164"/>
      <c r="I181" s="169"/>
      <c r="J181" s="234"/>
      <c r="K181" s="166"/>
      <c r="L181" s="167"/>
      <c r="M181" s="162"/>
      <c r="N181" s="163"/>
      <c r="O181" s="164"/>
      <c r="P181" s="169"/>
      <c r="Q181" s="234"/>
      <c r="R181" s="166"/>
      <c r="S181" s="167"/>
      <c r="T181" s="162"/>
      <c r="U181" s="168"/>
    </row>
    <row r="182" spans="1:21" ht="13.5" customHeight="1">
      <c r="A182" s="284">
        <v>3</v>
      </c>
      <c r="B182" s="172" t="s">
        <v>297</v>
      </c>
      <c r="C182" s="173" t="s">
        <v>170</v>
      </c>
      <c r="D182" s="189">
        <v>280</v>
      </c>
      <c r="E182" s="190">
        <f t="shared" si="41"/>
        <v>607</v>
      </c>
      <c r="F182" s="185">
        <v>91</v>
      </c>
      <c r="G182" s="186">
        <v>516</v>
      </c>
      <c r="H182" s="187"/>
      <c r="I182" s="235">
        <f t="shared" si="51"/>
        <v>0.14991762767710048</v>
      </c>
      <c r="J182" s="236"/>
      <c r="K182" s="189">
        <v>240</v>
      </c>
      <c r="L182" s="190">
        <f>M182+N182</f>
        <v>619</v>
      </c>
      <c r="M182" s="185">
        <v>96</v>
      </c>
      <c r="N182" s="186">
        <v>523</v>
      </c>
      <c r="O182" s="187"/>
      <c r="P182" s="235">
        <f>M182/L182</f>
        <v>0.15508885298869143</v>
      </c>
      <c r="Q182" s="236"/>
      <c r="R182" s="189">
        <f t="shared" si="57"/>
        <v>40</v>
      </c>
      <c r="S182" s="190">
        <f t="shared" si="53"/>
        <v>-12</v>
      </c>
      <c r="T182" s="185">
        <f t="shared" si="53"/>
        <v>-5</v>
      </c>
      <c r="U182" s="191">
        <f t="shared" si="53"/>
        <v>-7</v>
      </c>
    </row>
    <row r="183" spans="1:21" ht="13.5" customHeight="1">
      <c r="A183" s="284">
        <v>3</v>
      </c>
      <c r="B183" s="172" t="s">
        <v>297</v>
      </c>
      <c r="C183" s="173" t="s">
        <v>185</v>
      </c>
      <c r="D183" s="221"/>
      <c r="E183" s="190">
        <f t="shared" si="41"/>
        <v>324</v>
      </c>
      <c r="F183" s="185">
        <v>88</v>
      </c>
      <c r="G183" s="186">
        <v>236</v>
      </c>
      <c r="H183" s="187"/>
      <c r="I183" s="235">
        <f t="shared" si="51"/>
        <v>0.2716049382716049</v>
      </c>
      <c r="J183" s="236"/>
      <c r="K183" s="221"/>
      <c r="L183" s="190">
        <f>M183+N183</f>
        <v>345</v>
      </c>
      <c r="M183" s="185">
        <v>113</v>
      </c>
      <c r="N183" s="186">
        <v>232</v>
      </c>
      <c r="O183" s="187"/>
      <c r="P183" s="235">
        <f>M183/L183</f>
        <v>0.32753623188405795</v>
      </c>
      <c r="Q183" s="236"/>
      <c r="R183" s="221"/>
      <c r="S183" s="190">
        <f t="shared" si="53"/>
        <v>-21</v>
      </c>
      <c r="T183" s="185">
        <f t="shared" si="53"/>
        <v>-25</v>
      </c>
      <c r="U183" s="191">
        <f t="shared" si="53"/>
        <v>4</v>
      </c>
    </row>
    <row r="184" spans="1:21" ht="13.5" customHeight="1">
      <c r="A184" s="284">
        <v>3</v>
      </c>
      <c r="B184" s="172" t="s">
        <v>297</v>
      </c>
      <c r="C184" s="300" t="s">
        <v>302</v>
      </c>
      <c r="D184" s="226"/>
      <c r="E184" s="254">
        <f t="shared" si="41"/>
        <v>98</v>
      </c>
      <c r="F184" s="206">
        <v>26</v>
      </c>
      <c r="G184" s="207">
        <v>72</v>
      </c>
      <c r="H184" s="261"/>
      <c r="I184" s="253">
        <f t="shared" si="51"/>
        <v>0.2653061224489796</v>
      </c>
      <c r="J184" s="188"/>
      <c r="K184" s="226"/>
      <c r="L184" s="254"/>
      <c r="M184" s="206"/>
      <c r="N184" s="207"/>
      <c r="O184" s="261"/>
      <c r="P184" s="253"/>
      <c r="Q184" s="188"/>
      <c r="R184" s="226"/>
      <c r="S184" s="254">
        <f>E184-L184</f>
        <v>98</v>
      </c>
      <c r="T184" s="206">
        <f>F184-M184</f>
        <v>26</v>
      </c>
      <c r="U184" s="255">
        <f>G184-N184</f>
        <v>72</v>
      </c>
    </row>
    <row r="185" spans="1:21" s="158" customFormat="1" ht="13.5" customHeight="1">
      <c r="A185" s="273">
        <v>3</v>
      </c>
      <c r="B185" s="148" t="s">
        <v>30</v>
      </c>
      <c r="C185" s="149" t="s">
        <v>138</v>
      </c>
      <c r="D185" s="150">
        <f>SUM(D178:D183)</f>
        <v>540</v>
      </c>
      <c r="E185" s="154">
        <f t="shared" si="41"/>
        <v>1979</v>
      </c>
      <c r="F185" s="151">
        <f>SUM(F178:F184)</f>
        <v>374</v>
      </c>
      <c r="G185" s="152">
        <f>SUM(G178:G184)</f>
        <v>1605</v>
      </c>
      <c r="H185" s="153">
        <f>E185/D185</f>
        <v>3.664814814814815</v>
      </c>
      <c r="I185" s="156">
        <f t="shared" si="51"/>
        <v>0.1889843355229914</v>
      </c>
      <c r="J185" s="215">
        <f>F185/D185</f>
        <v>0.6925925925925925</v>
      </c>
      <c r="K185" s="150">
        <f>SUM(K178:K183)</f>
        <v>540</v>
      </c>
      <c r="L185" s="154">
        <f aca="true" t="shared" si="58" ref="L185:L225">M185+N185</f>
        <v>1773</v>
      </c>
      <c r="M185" s="151">
        <f>SUM(M178:M183)</f>
        <v>369</v>
      </c>
      <c r="N185" s="152">
        <f>SUM(N178:N183)</f>
        <v>1404</v>
      </c>
      <c r="O185" s="153">
        <f aca="true" t="shared" si="59" ref="O185:P200">L185/K185</f>
        <v>3.283333333333333</v>
      </c>
      <c r="P185" s="156">
        <f t="shared" si="59"/>
        <v>0.20812182741116753</v>
      </c>
      <c r="Q185" s="215">
        <f>M185/K185</f>
        <v>0.6833333333333333</v>
      </c>
      <c r="R185" s="150">
        <f t="shared" si="57"/>
        <v>0</v>
      </c>
      <c r="S185" s="154">
        <f t="shared" si="53"/>
        <v>206</v>
      </c>
      <c r="T185" s="151">
        <f t="shared" si="53"/>
        <v>5</v>
      </c>
      <c r="U185" s="155">
        <f t="shared" si="53"/>
        <v>201</v>
      </c>
    </row>
    <row r="186" spans="1:21" ht="13.5" customHeight="1">
      <c r="A186" s="284">
        <v>3</v>
      </c>
      <c r="B186" s="160" t="s">
        <v>111</v>
      </c>
      <c r="C186" s="173" t="s">
        <v>163</v>
      </c>
      <c r="D186" s="178">
        <v>36</v>
      </c>
      <c r="E186" s="179">
        <f>F186+G186</f>
        <v>94</v>
      </c>
      <c r="F186" s="174">
        <v>10</v>
      </c>
      <c r="G186" s="175">
        <v>84</v>
      </c>
      <c r="H186" s="176">
        <f>E186/D186</f>
        <v>2.611111111111111</v>
      </c>
      <c r="I186" s="181">
        <f>F186/E186</f>
        <v>0.10638297872340426</v>
      </c>
      <c r="J186" s="256"/>
      <c r="K186" s="178">
        <v>36</v>
      </c>
      <c r="L186" s="179">
        <f t="shared" si="58"/>
        <v>100</v>
      </c>
      <c r="M186" s="174">
        <v>28</v>
      </c>
      <c r="N186" s="175">
        <v>72</v>
      </c>
      <c r="O186" s="176">
        <f t="shared" si="59"/>
        <v>2.7777777777777777</v>
      </c>
      <c r="P186" s="181">
        <f t="shared" si="59"/>
        <v>0.28</v>
      </c>
      <c r="Q186" s="256"/>
      <c r="R186" s="178">
        <f t="shared" si="57"/>
        <v>0</v>
      </c>
      <c r="S186" s="179">
        <f t="shared" si="53"/>
        <v>-6</v>
      </c>
      <c r="T186" s="174">
        <f t="shared" si="53"/>
        <v>-18</v>
      </c>
      <c r="U186" s="180">
        <f t="shared" si="53"/>
        <v>12</v>
      </c>
    </row>
    <row r="187" spans="1:21" ht="13.5" customHeight="1">
      <c r="A187" s="274">
        <v>3</v>
      </c>
      <c r="B187" s="160" t="s">
        <v>111</v>
      </c>
      <c r="C187" s="161" t="s">
        <v>303</v>
      </c>
      <c r="D187" s="166">
        <v>144</v>
      </c>
      <c r="E187" s="167">
        <f>F187+G187</f>
        <v>309</v>
      </c>
      <c r="F187" s="162">
        <v>101</v>
      </c>
      <c r="G187" s="163">
        <v>208</v>
      </c>
      <c r="H187" s="164">
        <f>E187/D187</f>
        <v>2.1458333333333335</v>
      </c>
      <c r="I187" s="181">
        <f>F187/E187</f>
        <v>0.3268608414239482</v>
      </c>
      <c r="J187" s="234"/>
      <c r="K187" s="166">
        <v>144</v>
      </c>
      <c r="L187" s="167">
        <f t="shared" si="58"/>
        <v>356</v>
      </c>
      <c r="M187" s="162">
        <v>107</v>
      </c>
      <c r="N187" s="163">
        <v>249</v>
      </c>
      <c r="O187" s="164">
        <f t="shared" si="59"/>
        <v>2.4722222222222223</v>
      </c>
      <c r="P187" s="181">
        <f t="shared" si="59"/>
        <v>0.300561797752809</v>
      </c>
      <c r="Q187" s="234"/>
      <c r="R187" s="166">
        <f t="shared" si="57"/>
        <v>0</v>
      </c>
      <c r="S187" s="167">
        <f t="shared" si="53"/>
        <v>-47</v>
      </c>
      <c r="T187" s="162">
        <f t="shared" si="53"/>
        <v>-6</v>
      </c>
      <c r="U187" s="168">
        <f t="shared" si="53"/>
        <v>-41</v>
      </c>
    </row>
    <row r="188" spans="1:21" ht="13.5" customHeight="1">
      <c r="A188" s="274">
        <v>3</v>
      </c>
      <c r="B188" s="160" t="s">
        <v>111</v>
      </c>
      <c r="C188" s="161" t="s">
        <v>304</v>
      </c>
      <c r="D188" s="166">
        <v>70</v>
      </c>
      <c r="E188" s="167">
        <f>F188+G188</f>
        <v>93</v>
      </c>
      <c r="F188" s="162">
        <v>93</v>
      </c>
      <c r="G188" s="163"/>
      <c r="H188" s="164">
        <f>E188/D188</f>
        <v>1.3285714285714285</v>
      </c>
      <c r="I188" s="181">
        <f>F188/E188</f>
        <v>1</v>
      </c>
      <c r="J188" s="234"/>
      <c r="K188" s="166">
        <v>70</v>
      </c>
      <c r="L188" s="167">
        <f t="shared" si="58"/>
        <v>103</v>
      </c>
      <c r="M188" s="162">
        <v>103</v>
      </c>
      <c r="N188" s="163"/>
      <c r="O188" s="164">
        <f t="shared" si="59"/>
        <v>1.4714285714285715</v>
      </c>
      <c r="P188" s="181">
        <f t="shared" si="59"/>
        <v>1</v>
      </c>
      <c r="Q188" s="234"/>
      <c r="R188" s="166">
        <f t="shared" si="57"/>
        <v>0</v>
      </c>
      <c r="S188" s="167">
        <f t="shared" si="53"/>
        <v>-10</v>
      </c>
      <c r="T188" s="162">
        <f t="shared" si="53"/>
        <v>-10</v>
      </c>
      <c r="U188" s="168">
        <f t="shared" si="53"/>
        <v>0</v>
      </c>
    </row>
    <row r="189" spans="1:21" s="158" customFormat="1" ht="13.5" customHeight="1">
      <c r="A189" s="273">
        <v>3</v>
      </c>
      <c r="B189" s="148" t="s">
        <v>305</v>
      </c>
      <c r="C189" s="149" t="s">
        <v>138</v>
      </c>
      <c r="D189" s="150">
        <f>SUM(D186:D188)</f>
        <v>250</v>
      </c>
      <c r="E189" s="154">
        <f>F189+G189</f>
        <v>496</v>
      </c>
      <c r="F189" s="151">
        <f>SUM(F186:F188)</f>
        <v>204</v>
      </c>
      <c r="G189" s="152">
        <f>SUM(G186:G188)</f>
        <v>292</v>
      </c>
      <c r="H189" s="153">
        <f>E189/D189</f>
        <v>1.984</v>
      </c>
      <c r="I189" s="156">
        <f>F189/E189</f>
        <v>0.4112903225806452</v>
      </c>
      <c r="J189" s="215">
        <f>F189/D189</f>
        <v>0.816</v>
      </c>
      <c r="K189" s="150">
        <f>SUM(K186:K188)</f>
        <v>250</v>
      </c>
      <c r="L189" s="154">
        <f t="shared" si="58"/>
        <v>559</v>
      </c>
      <c r="M189" s="151">
        <f>SUM(M186:M188)</f>
        <v>238</v>
      </c>
      <c r="N189" s="152">
        <f>SUM(N186:N188)</f>
        <v>321</v>
      </c>
      <c r="O189" s="153">
        <f t="shared" si="59"/>
        <v>2.236</v>
      </c>
      <c r="P189" s="156">
        <f t="shared" si="59"/>
        <v>0.4257602862254025</v>
      </c>
      <c r="Q189" s="215">
        <f>M189/K189</f>
        <v>0.952</v>
      </c>
      <c r="R189" s="150">
        <f t="shared" si="57"/>
        <v>0</v>
      </c>
      <c r="S189" s="154">
        <f t="shared" si="53"/>
        <v>-63</v>
      </c>
      <c r="T189" s="151">
        <f t="shared" si="53"/>
        <v>-34</v>
      </c>
      <c r="U189" s="155">
        <f t="shared" si="53"/>
        <v>-29</v>
      </c>
    </row>
    <row r="190" spans="1:21" ht="13.5" customHeight="1">
      <c r="A190" s="274">
        <v>3</v>
      </c>
      <c r="B190" s="160" t="s">
        <v>306</v>
      </c>
      <c r="C190" s="161" t="s">
        <v>307</v>
      </c>
      <c r="D190" s="166">
        <v>30</v>
      </c>
      <c r="E190" s="200">
        <f t="shared" si="41"/>
        <v>700</v>
      </c>
      <c r="F190" s="201">
        <v>49</v>
      </c>
      <c r="G190" s="203">
        <v>651</v>
      </c>
      <c r="H190" s="301">
        <f>E190/(D190+D191)</f>
        <v>7</v>
      </c>
      <c r="I190" s="235">
        <f t="shared" si="51"/>
        <v>0.07</v>
      </c>
      <c r="J190" s="170"/>
      <c r="K190" s="166">
        <v>30</v>
      </c>
      <c r="L190" s="167">
        <f t="shared" si="58"/>
        <v>392</v>
      </c>
      <c r="M190" s="162">
        <v>42</v>
      </c>
      <c r="N190" s="163">
        <v>350</v>
      </c>
      <c r="O190" s="265">
        <f t="shared" si="59"/>
        <v>13.066666666666666</v>
      </c>
      <c r="P190" s="181">
        <f t="shared" si="59"/>
        <v>0.10714285714285714</v>
      </c>
      <c r="Q190" s="234"/>
      <c r="R190" s="166">
        <f t="shared" si="57"/>
        <v>0</v>
      </c>
      <c r="S190" s="200">
        <f>E190-(L190+L191)</f>
        <v>49</v>
      </c>
      <c r="T190" s="201">
        <f>F190-(M190+M191)</f>
        <v>-28</v>
      </c>
      <c r="U190" s="202">
        <f>G190-(N190+N191)</f>
        <v>77</v>
      </c>
    </row>
    <row r="191" spans="1:21" ht="13.5" customHeight="1">
      <c r="A191" s="284">
        <v>3</v>
      </c>
      <c r="B191" s="172" t="s">
        <v>306</v>
      </c>
      <c r="C191" s="173" t="s">
        <v>170</v>
      </c>
      <c r="D191" s="178">
        <v>70</v>
      </c>
      <c r="E191" s="167"/>
      <c r="F191" s="162"/>
      <c r="G191" s="163"/>
      <c r="H191" s="164"/>
      <c r="I191" s="169"/>
      <c r="J191" s="234"/>
      <c r="K191" s="178">
        <v>80</v>
      </c>
      <c r="L191" s="179">
        <f t="shared" si="58"/>
        <v>259</v>
      </c>
      <c r="M191" s="174">
        <v>35</v>
      </c>
      <c r="N191" s="175">
        <v>224</v>
      </c>
      <c r="O191" s="176">
        <f t="shared" si="59"/>
        <v>3.2375</v>
      </c>
      <c r="P191" s="181">
        <f t="shared" si="59"/>
        <v>0.13513513513513514</v>
      </c>
      <c r="Q191" s="256"/>
      <c r="R191" s="178"/>
      <c r="S191" s="167"/>
      <c r="T191" s="162"/>
      <c r="U191" s="168"/>
    </row>
    <row r="192" spans="1:21" ht="13.5" customHeight="1">
      <c r="A192" s="295">
        <v>3</v>
      </c>
      <c r="B192" s="183" t="s">
        <v>306</v>
      </c>
      <c r="C192" s="184" t="s">
        <v>223</v>
      </c>
      <c r="D192" s="189">
        <v>117</v>
      </c>
      <c r="E192" s="190">
        <f t="shared" si="41"/>
        <v>100</v>
      </c>
      <c r="F192" s="185">
        <v>23</v>
      </c>
      <c r="G192" s="186">
        <v>77</v>
      </c>
      <c r="H192" s="187">
        <f>E192/D192</f>
        <v>0.8547008547008547</v>
      </c>
      <c r="I192" s="181">
        <f t="shared" si="51"/>
        <v>0.23</v>
      </c>
      <c r="J192" s="236"/>
      <c r="K192" s="189">
        <v>120</v>
      </c>
      <c r="L192" s="190">
        <f t="shared" si="58"/>
        <v>145</v>
      </c>
      <c r="M192" s="185">
        <v>48</v>
      </c>
      <c r="N192" s="186">
        <v>97</v>
      </c>
      <c r="O192" s="187">
        <f t="shared" si="59"/>
        <v>1.2083333333333333</v>
      </c>
      <c r="P192" s="181">
        <f t="shared" si="59"/>
        <v>0.3310344827586207</v>
      </c>
      <c r="Q192" s="236"/>
      <c r="R192" s="189">
        <f t="shared" si="57"/>
        <v>-3</v>
      </c>
      <c r="S192" s="190">
        <f t="shared" si="53"/>
        <v>-45</v>
      </c>
      <c r="T192" s="185">
        <f t="shared" si="53"/>
        <v>-25</v>
      </c>
      <c r="U192" s="191">
        <f t="shared" si="53"/>
        <v>-20</v>
      </c>
    </row>
    <row r="193" spans="1:21" s="158" customFormat="1" ht="13.5" customHeight="1">
      <c r="A193" s="273">
        <v>3</v>
      </c>
      <c r="B193" s="148" t="s">
        <v>8</v>
      </c>
      <c r="C193" s="149" t="s">
        <v>138</v>
      </c>
      <c r="D193" s="150">
        <f>SUM(D190:D192)</f>
        <v>217</v>
      </c>
      <c r="E193" s="154">
        <f t="shared" si="41"/>
        <v>800</v>
      </c>
      <c r="F193" s="151">
        <f>SUM(F190:F192)</f>
        <v>72</v>
      </c>
      <c r="G193" s="152">
        <f>SUM(G190:G192)</f>
        <v>728</v>
      </c>
      <c r="H193" s="153">
        <f>E193/D193</f>
        <v>3.686635944700461</v>
      </c>
      <c r="I193" s="156">
        <f t="shared" si="51"/>
        <v>0.09</v>
      </c>
      <c r="J193" s="215">
        <f>F193/D193</f>
        <v>0.3317972350230415</v>
      </c>
      <c r="K193" s="150">
        <f>SUM(K190:K192)</f>
        <v>230</v>
      </c>
      <c r="L193" s="154">
        <f t="shared" si="58"/>
        <v>796</v>
      </c>
      <c r="M193" s="151">
        <f>SUM(M190:M192)</f>
        <v>125</v>
      </c>
      <c r="N193" s="152">
        <f>SUM(N190:N192)</f>
        <v>671</v>
      </c>
      <c r="O193" s="153">
        <f t="shared" si="59"/>
        <v>3.4608695652173913</v>
      </c>
      <c r="P193" s="156">
        <f t="shared" si="59"/>
        <v>0.157035175879397</v>
      </c>
      <c r="Q193" s="215">
        <f>M193/K193</f>
        <v>0.5434782608695652</v>
      </c>
      <c r="R193" s="150">
        <f t="shared" si="57"/>
        <v>-13</v>
      </c>
      <c r="S193" s="154">
        <f t="shared" si="53"/>
        <v>4</v>
      </c>
      <c r="T193" s="151">
        <f t="shared" si="53"/>
        <v>-53</v>
      </c>
      <c r="U193" s="155">
        <f t="shared" si="53"/>
        <v>57</v>
      </c>
    </row>
    <row r="194" spans="1:21" ht="13.5" customHeight="1">
      <c r="A194" s="274">
        <v>3</v>
      </c>
      <c r="B194" s="160" t="s">
        <v>308</v>
      </c>
      <c r="C194" s="161" t="s">
        <v>309</v>
      </c>
      <c r="D194" s="216">
        <v>555</v>
      </c>
      <c r="E194" s="167">
        <f t="shared" si="41"/>
        <v>341</v>
      </c>
      <c r="F194" s="162">
        <v>24</v>
      </c>
      <c r="G194" s="163">
        <v>317</v>
      </c>
      <c r="H194" s="164"/>
      <c r="I194" s="181">
        <f t="shared" si="51"/>
        <v>0.07038123167155426</v>
      </c>
      <c r="J194" s="170"/>
      <c r="K194" s="216">
        <v>593</v>
      </c>
      <c r="L194" s="167">
        <f t="shared" si="58"/>
        <v>333</v>
      </c>
      <c r="M194" s="162">
        <v>35</v>
      </c>
      <c r="N194" s="163">
        <v>298</v>
      </c>
      <c r="O194" s="164"/>
      <c r="P194" s="181">
        <f t="shared" si="59"/>
        <v>0.10510510510510511</v>
      </c>
      <c r="Q194" s="170"/>
      <c r="R194" s="216">
        <f t="shared" si="57"/>
        <v>-38</v>
      </c>
      <c r="S194" s="167">
        <f t="shared" si="53"/>
        <v>8</v>
      </c>
      <c r="T194" s="162">
        <f t="shared" si="53"/>
        <v>-11</v>
      </c>
      <c r="U194" s="168">
        <f t="shared" si="53"/>
        <v>19</v>
      </c>
    </row>
    <row r="195" spans="1:21" ht="13.5" customHeight="1">
      <c r="A195" s="284">
        <v>3</v>
      </c>
      <c r="B195" s="172" t="s">
        <v>308</v>
      </c>
      <c r="C195" s="173" t="s">
        <v>310</v>
      </c>
      <c r="D195" s="221"/>
      <c r="E195" s="179">
        <f t="shared" si="41"/>
        <v>551</v>
      </c>
      <c r="F195" s="174">
        <v>64</v>
      </c>
      <c r="G195" s="175">
        <v>487</v>
      </c>
      <c r="H195" s="176"/>
      <c r="I195" s="181">
        <f t="shared" si="51"/>
        <v>0.1161524500907441</v>
      </c>
      <c r="J195" s="170"/>
      <c r="K195" s="221"/>
      <c r="L195" s="179">
        <f t="shared" si="58"/>
        <v>545</v>
      </c>
      <c r="M195" s="174">
        <v>91</v>
      </c>
      <c r="N195" s="175">
        <v>454</v>
      </c>
      <c r="O195" s="176"/>
      <c r="P195" s="181">
        <f t="shared" si="59"/>
        <v>0.1669724770642202</v>
      </c>
      <c r="Q195" s="170"/>
      <c r="R195" s="221"/>
      <c r="S195" s="179">
        <f t="shared" si="53"/>
        <v>6</v>
      </c>
      <c r="T195" s="174">
        <f t="shared" si="53"/>
        <v>-27</v>
      </c>
      <c r="U195" s="180">
        <f t="shared" si="53"/>
        <v>33</v>
      </c>
    </row>
    <row r="196" spans="1:21" ht="13.5" customHeight="1">
      <c r="A196" s="284">
        <v>3</v>
      </c>
      <c r="B196" s="172" t="s">
        <v>308</v>
      </c>
      <c r="C196" s="173" t="s">
        <v>185</v>
      </c>
      <c r="D196" s="221"/>
      <c r="E196" s="179">
        <f aca="true" t="shared" si="60" ref="E196:E223">F196+G196</f>
        <v>1309</v>
      </c>
      <c r="F196" s="174">
        <v>188</v>
      </c>
      <c r="G196" s="175">
        <v>1121</v>
      </c>
      <c r="H196" s="176"/>
      <c r="I196" s="181">
        <f t="shared" si="51"/>
        <v>0.1436210847975554</v>
      </c>
      <c r="J196" s="170"/>
      <c r="K196" s="221"/>
      <c r="L196" s="179">
        <f t="shared" si="58"/>
        <v>1035</v>
      </c>
      <c r="M196" s="174">
        <v>195</v>
      </c>
      <c r="N196" s="175">
        <v>840</v>
      </c>
      <c r="O196" s="176"/>
      <c r="P196" s="181">
        <f t="shared" si="59"/>
        <v>0.18840579710144928</v>
      </c>
      <c r="Q196" s="170"/>
      <c r="R196" s="221"/>
      <c r="S196" s="179">
        <f t="shared" si="53"/>
        <v>274</v>
      </c>
      <c r="T196" s="174">
        <f t="shared" si="53"/>
        <v>-7</v>
      </c>
      <c r="U196" s="180">
        <f t="shared" si="53"/>
        <v>281</v>
      </c>
    </row>
    <row r="197" spans="1:21" ht="13.5" customHeight="1">
      <c r="A197" s="171">
        <v>1</v>
      </c>
      <c r="B197" s="172" t="s">
        <v>308</v>
      </c>
      <c r="C197" s="173" t="s">
        <v>156</v>
      </c>
      <c r="D197" s="221"/>
      <c r="E197" s="179">
        <f t="shared" si="60"/>
        <v>130</v>
      </c>
      <c r="F197" s="174">
        <v>102</v>
      </c>
      <c r="G197" s="175">
        <v>28</v>
      </c>
      <c r="H197" s="176"/>
      <c r="I197" s="181">
        <f t="shared" si="51"/>
        <v>0.7846153846153846</v>
      </c>
      <c r="J197" s="170"/>
      <c r="K197" s="221"/>
      <c r="L197" s="179">
        <f t="shared" si="58"/>
        <v>126</v>
      </c>
      <c r="M197" s="174">
        <v>103</v>
      </c>
      <c r="N197" s="175">
        <v>23</v>
      </c>
      <c r="O197" s="176"/>
      <c r="P197" s="181">
        <f t="shared" si="59"/>
        <v>0.8174603174603174</v>
      </c>
      <c r="Q197" s="170"/>
      <c r="R197" s="221"/>
      <c r="S197" s="179">
        <f aca="true" t="shared" si="61" ref="S197:U225">E197-L197</f>
        <v>4</v>
      </c>
      <c r="T197" s="174">
        <f t="shared" si="61"/>
        <v>-1</v>
      </c>
      <c r="U197" s="180">
        <f t="shared" si="61"/>
        <v>5</v>
      </c>
    </row>
    <row r="198" spans="1:21" ht="13.5" customHeight="1">
      <c r="A198" s="284">
        <v>3</v>
      </c>
      <c r="B198" s="172" t="s">
        <v>308</v>
      </c>
      <c r="C198" s="264" t="s">
        <v>311</v>
      </c>
      <c r="D198" s="221"/>
      <c r="E198" s="179">
        <f t="shared" si="60"/>
        <v>206</v>
      </c>
      <c r="F198" s="174">
        <v>53</v>
      </c>
      <c r="G198" s="175">
        <v>153</v>
      </c>
      <c r="H198" s="176"/>
      <c r="I198" s="181">
        <f t="shared" si="51"/>
        <v>0.25728155339805825</v>
      </c>
      <c r="J198" s="170"/>
      <c r="K198" s="221"/>
      <c r="L198" s="179">
        <f t="shared" si="58"/>
        <v>177</v>
      </c>
      <c r="M198" s="174">
        <v>58</v>
      </c>
      <c r="N198" s="175">
        <v>119</v>
      </c>
      <c r="O198" s="176"/>
      <c r="P198" s="181">
        <f t="shared" si="59"/>
        <v>0.327683615819209</v>
      </c>
      <c r="Q198" s="170"/>
      <c r="R198" s="221"/>
      <c r="S198" s="179">
        <f t="shared" si="61"/>
        <v>29</v>
      </c>
      <c r="T198" s="174">
        <f t="shared" si="61"/>
        <v>-5</v>
      </c>
      <c r="U198" s="180">
        <f t="shared" si="61"/>
        <v>34</v>
      </c>
    </row>
    <row r="199" spans="1:21" s="158" customFormat="1" ht="13.5" customHeight="1">
      <c r="A199" s="273">
        <v>3</v>
      </c>
      <c r="B199" s="148" t="s">
        <v>312</v>
      </c>
      <c r="C199" s="149" t="s">
        <v>138</v>
      </c>
      <c r="D199" s="150">
        <f>SUM(D194:D198)</f>
        <v>555</v>
      </c>
      <c r="E199" s="154">
        <f t="shared" si="60"/>
        <v>2537</v>
      </c>
      <c r="F199" s="151">
        <f>SUM(F194:F198)</f>
        <v>431</v>
      </c>
      <c r="G199" s="152">
        <f>SUM(G194:G198)</f>
        <v>2106</v>
      </c>
      <c r="H199" s="153">
        <f>E199/D199</f>
        <v>4.571171171171171</v>
      </c>
      <c r="I199" s="156">
        <f t="shared" si="51"/>
        <v>0.16988569176192353</v>
      </c>
      <c r="J199" s="215">
        <f>F199/D199</f>
        <v>0.7765765765765765</v>
      </c>
      <c r="K199" s="150">
        <f>SUM(K194:K198)</f>
        <v>593</v>
      </c>
      <c r="L199" s="154">
        <f t="shared" si="58"/>
        <v>2216</v>
      </c>
      <c r="M199" s="151">
        <f>SUM(M194:M198)</f>
        <v>482</v>
      </c>
      <c r="N199" s="152">
        <f>SUM(N194:N198)</f>
        <v>1734</v>
      </c>
      <c r="O199" s="153">
        <f>L199/K199</f>
        <v>3.736930860033727</v>
      </c>
      <c r="P199" s="156">
        <f t="shared" si="59"/>
        <v>0.21750902527075813</v>
      </c>
      <c r="Q199" s="215">
        <f>M199/K199</f>
        <v>0.8128161888701517</v>
      </c>
      <c r="R199" s="150">
        <f aca="true" t="shared" si="62" ref="R199:R210">D199-K199</f>
        <v>-38</v>
      </c>
      <c r="S199" s="154">
        <f t="shared" si="61"/>
        <v>321</v>
      </c>
      <c r="T199" s="151">
        <f t="shared" si="61"/>
        <v>-51</v>
      </c>
      <c r="U199" s="155">
        <f t="shared" si="61"/>
        <v>372</v>
      </c>
    </row>
    <row r="200" spans="1:21" ht="13.5" customHeight="1">
      <c r="A200" s="284">
        <v>3</v>
      </c>
      <c r="B200" s="160" t="s">
        <v>313</v>
      </c>
      <c r="C200" s="161" t="s">
        <v>314</v>
      </c>
      <c r="D200" s="166">
        <v>160</v>
      </c>
      <c r="E200" s="167">
        <f t="shared" si="60"/>
        <v>945</v>
      </c>
      <c r="F200" s="162">
        <v>217</v>
      </c>
      <c r="G200" s="163">
        <v>728</v>
      </c>
      <c r="H200" s="164">
        <f>E200/D200</f>
        <v>5.90625</v>
      </c>
      <c r="I200" s="181">
        <f t="shared" si="51"/>
        <v>0.22962962962962963</v>
      </c>
      <c r="J200" s="234"/>
      <c r="K200" s="166">
        <v>160</v>
      </c>
      <c r="L200" s="167">
        <f t="shared" si="58"/>
        <v>881</v>
      </c>
      <c r="M200" s="162">
        <v>216</v>
      </c>
      <c r="N200" s="163">
        <v>665</v>
      </c>
      <c r="O200" s="164">
        <f>L200/K200</f>
        <v>5.50625</v>
      </c>
      <c r="P200" s="181">
        <f t="shared" si="59"/>
        <v>0.24517593643586832</v>
      </c>
      <c r="Q200" s="234"/>
      <c r="R200" s="166">
        <f t="shared" si="62"/>
        <v>0</v>
      </c>
      <c r="S200" s="167">
        <f t="shared" si="61"/>
        <v>64</v>
      </c>
      <c r="T200" s="162">
        <f t="shared" si="61"/>
        <v>1</v>
      </c>
      <c r="U200" s="168">
        <f t="shared" si="61"/>
        <v>63</v>
      </c>
    </row>
    <row r="201" spans="1:21" ht="13.5" customHeight="1">
      <c r="A201" s="284">
        <v>3</v>
      </c>
      <c r="B201" s="172" t="s">
        <v>313</v>
      </c>
      <c r="C201" s="173" t="s">
        <v>315</v>
      </c>
      <c r="D201" s="178">
        <v>60</v>
      </c>
      <c r="E201" s="179">
        <f t="shared" si="60"/>
        <v>294</v>
      </c>
      <c r="F201" s="174">
        <v>23</v>
      </c>
      <c r="G201" s="175">
        <v>271</v>
      </c>
      <c r="H201" s="176">
        <f>E201/D201</f>
        <v>4.9</v>
      </c>
      <c r="I201" s="181">
        <f t="shared" si="51"/>
        <v>0.0782312925170068</v>
      </c>
      <c r="J201" s="256"/>
      <c r="K201" s="178">
        <v>60</v>
      </c>
      <c r="L201" s="179">
        <f t="shared" si="58"/>
        <v>325</v>
      </c>
      <c r="M201" s="174">
        <v>21</v>
      </c>
      <c r="N201" s="175">
        <v>304</v>
      </c>
      <c r="O201" s="176">
        <f>L201/K201</f>
        <v>5.416666666666667</v>
      </c>
      <c r="P201" s="181">
        <f aca="true" t="shared" si="63" ref="P201:P225">M201/L201</f>
        <v>0.06461538461538462</v>
      </c>
      <c r="Q201" s="256"/>
      <c r="R201" s="178">
        <f t="shared" si="62"/>
        <v>0</v>
      </c>
      <c r="S201" s="179">
        <f t="shared" si="61"/>
        <v>-31</v>
      </c>
      <c r="T201" s="174">
        <f t="shared" si="61"/>
        <v>2</v>
      </c>
      <c r="U201" s="180">
        <f t="shared" si="61"/>
        <v>-33</v>
      </c>
    </row>
    <row r="202" spans="1:21" ht="13.5" customHeight="1">
      <c r="A202" s="284">
        <v>3</v>
      </c>
      <c r="B202" s="172" t="s">
        <v>313</v>
      </c>
      <c r="C202" s="173" t="s">
        <v>316</v>
      </c>
      <c r="D202" s="178">
        <v>70</v>
      </c>
      <c r="E202" s="179">
        <f t="shared" si="60"/>
        <v>74</v>
      </c>
      <c r="F202" s="174">
        <v>63</v>
      </c>
      <c r="G202" s="175">
        <v>11</v>
      </c>
      <c r="H202" s="176">
        <f aca="true" t="shared" si="64" ref="H202:I217">E202/D202</f>
        <v>1.0571428571428572</v>
      </c>
      <c r="I202" s="181">
        <f t="shared" si="64"/>
        <v>0.8513513513513513</v>
      </c>
      <c r="J202" s="256"/>
      <c r="K202" s="178">
        <v>70</v>
      </c>
      <c r="L202" s="179">
        <f t="shared" si="58"/>
        <v>80</v>
      </c>
      <c r="M202" s="174">
        <v>65</v>
      </c>
      <c r="N202" s="175">
        <v>15</v>
      </c>
      <c r="O202" s="176">
        <f aca="true" t="shared" si="65" ref="O202:O209">L202/K202</f>
        <v>1.1428571428571428</v>
      </c>
      <c r="P202" s="181">
        <f t="shared" si="63"/>
        <v>0.8125</v>
      </c>
      <c r="Q202" s="256"/>
      <c r="R202" s="178">
        <f t="shared" si="62"/>
        <v>0</v>
      </c>
      <c r="S202" s="179">
        <f t="shared" si="61"/>
        <v>-6</v>
      </c>
      <c r="T202" s="174">
        <f t="shared" si="61"/>
        <v>-2</v>
      </c>
      <c r="U202" s="180">
        <f t="shared" si="61"/>
        <v>-4</v>
      </c>
    </row>
    <row r="203" spans="1:21" ht="13.5" customHeight="1">
      <c r="A203" s="295">
        <v>3</v>
      </c>
      <c r="B203" s="183" t="s">
        <v>313</v>
      </c>
      <c r="C203" s="184" t="s">
        <v>317</v>
      </c>
      <c r="D203" s="189">
        <v>35</v>
      </c>
      <c r="E203" s="190">
        <f t="shared" si="60"/>
        <v>62</v>
      </c>
      <c r="F203" s="185">
        <v>10</v>
      </c>
      <c r="G203" s="186">
        <v>52</v>
      </c>
      <c r="H203" s="187">
        <f t="shared" si="64"/>
        <v>1.7714285714285714</v>
      </c>
      <c r="I203" s="181">
        <f t="shared" si="64"/>
        <v>0.16129032258064516</v>
      </c>
      <c r="J203" s="236"/>
      <c r="K203" s="189">
        <v>35</v>
      </c>
      <c r="L203" s="190">
        <f t="shared" si="58"/>
        <v>69</v>
      </c>
      <c r="M203" s="185">
        <v>24</v>
      </c>
      <c r="N203" s="186">
        <v>45</v>
      </c>
      <c r="O203" s="187">
        <f t="shared" si="65"/>
        <v>1.9714285714285715</v>
      </c>
      <c r="P203" s="181">
        <f t="shared" si="63"/>
        <v>0.34782608695652173</v>
      </c>
      <c r="Q203" s="236"/>
      <c r="R203" s="189">
        <f t="shared" si="62"/>
        <v>0</v>
      </c>
      <c r="S203" s="190">
        <f t="shared" si="61"/>
        <v>-7</v>
      </c>
      <c r="T203" s="185">
        <f t="shared" si="61"/>
        <v>-14</v>
      </c>
      <c r="U203" s="191">
        <f t="shared" si="61"/>
        <v>7</v>
      </c>
    </row>
    <row r="204" spans="1:21" s="158" customFormat="1" ht="13.5" customHeight="1">
      <c r="A204" s="273">
        <v>3</v>
      </c>
      <c r="B204" s="148" t="s">
        <v>318</v>
      </c>
      <c r="C204" s="149" t="s">
        <v>138</v>
      </c>
      <c r="D204" s="150">
        <f>SUM(D200:D203)</f>
        <v>325</v>
      </c>
      <c r="E204" s="154">
        <f t="shared" si="60"/>
        <v>1375</v>
      </c>
      <c r="F204" s="151">
        <f>SUM(F200:F203)</f>
        <v>313</v>
      </c>
      <c r="G204" s="152">
        <f>SUM(G200:G203)</f>
        <v>1062</v>
      </c>
      <c r="H204" s="153">
        <f t="shared" si="64"/>
        <v>4.230769230769231</v>
      </c>
      <c r="I204" s="156">
        <f t="shared" si="64"/>
        <v>0.22763636363636364</v>
      </c>
      <c r="J204" s="215">
        <f>F204/D204</f>
        <v>0.963076923076923</v>
      </c>
      <c r="K204" s="150">
        <f>SUM(K200:K203)</f>
        <v>325</v>
      </c>
      <c r="L204" s="154">
        <f t="shared" si="58"/>
        <v>1355</v>
      </c>
      <c r="M204" s="151">
        <f>SUM(M200:M203)</f>
        <v>326</v>
      </c>
      <c r="N204" s="152">
        <f>SUM(N200:N203)</f>
        <v>1029</v>
      </c>
      <c r="O204" s="153">
        <f t="shared" si="65"/>
        <v>4.1692307692307695</v>
      </c>
      <c r="P204" s="156">
        <f t="shared" si="63"/>
        <v>0.24059040590405903</v>
      </c>
      <c r="Q204" s="192">
        <f>M204/K204</f>
        <v>1.003076923076923</v>
      </c>
      <c r="R204" s="150">
        <f t="shared" si="62"/>
        <v>0</v>
      </c>
      <c r="S204" s="154">
        <f t="shared" si="61"/>
        <v>20</v>
      </c>
      <c r="T204" s="151">
        <f t="shared" si="61"/>
        <v>-13</v>
      </c>
      <c r="U204" s="155">
        <f t="shared" si="61"/>
        <v>33</v>
      </c>
    </row>
    <row r="205" spans="1:21" ht="13.5" customHeight="1">
      <c r="A205" s="274">
        <v>3</v>
      </c>
      <c r="B205" s="160" t="s">
        <v>319</v>
      </c>
      <c r="C205" s="161" t="s">
        <v>320</v>
      </c>
      <c r="D205" s="166">
        <v>40</v>
      </c>
      <c r="E205" s="167">
        <f t="shared" si="60"/>
        <v>219</v>
      </c>
      <c r="F205" s="162">
        <v>34</v>
      </c>
      <c r="G205" s="163">
        <v>185</v>
      </c>
      <c r="H205" s="164">
        <f t="shared" si="64"/>
        <v>5.475</v>
      </c>
      <c r="I205" s="181">
        <f t="shared" si="64"/>
        <v>0.1552511415525114</v>
      </c>
      <c r="J205" s="234"/>
      <c r="K205" s="166">
        <v>40</v>
      </c>
      <c r="L205" s="167">
        <f t="shared" si="58"/>
        <v>232</v>
      </c>
      <c r="M205" s="162">
        <v>36</v>
      </c>
      <c r="N205" s="163">
        <v>196</v>
      </c>
      <c r="O205" s="164">
        <f t="shared" si="65"/>
        <v>5.8</v>
      </c>
      <c r="P205" s="181">
        <f t="shared" si="63"/>
        <v>0.15517241379310345</v>
      </c>
      <c r="Q205" s="234"/>
      <c r="R205" s="166">
        <f t="shared" si="62"/>
        <v>0</v>
      </c>
      <c r="S205" s="167">
        <f t="shared" si="61"/>
        <v>-13</v>
      </c>
      <c r="T205" s="162">
        <f t="shared" si="61"/>
        <v>-2</v>
      </c>
      <c r="U205" s="168">
        <f t="shared" si="61"/>
        <v>-11</v>
      </c>
    </row>
    <row r="206" spans="1:21" ht="13.5" customHeight="1">
      <c r="A206" s="284">
        <v>3</v>
      </c>
      <c r="B206" s="172" t="s">
        <v>319</v>
      </c>
      <c r="C206" s="173" t="s">
        <v>321</v>
      </c>
      <c r="D206" s="178">
        <v>120</v>
      </c>
      <c r="E206" s="179">
        <f t="shared" si="60"/>
        <v>794</v>
      </c>
      <c r="F206" s="174">
        <v>102</v>
      </c>
      <c r="G206" s="175">
        <v>692</v>
      </c>
      <c r="H206" s="176">
        <f t="shared" si="64"/>
        <v>6.616666666666666</v>
      </c>
      <c r="I206" s="181">
        <f t="shared" si="64"/>
        <v>0.12846347607052896</v>
      </c>
      <c r="J206" s="256"/>
      <c r="K206" s="178">
        <v>120</v>
      </c>
      <c r="L206" s="179">
        <f t="shared" si="58"/>
        <v>739</v>
      </c>
      <c r="M206" s="174">
        <v>93</v>
      </c>
      <c r="N206" s="175">
        <v>646</v>
      </c>
      <c r="O206" s="176">
        <f t="shared" si="65"/>
        <v>6.158333333333333</v>
      </c>
      <c r="P206" s="181">
        <f t="shared" si="63"/>
        <v>0.12584573748308525</v>
      </c>
      <c r="Q206" s="256"/>
      <c r="R206" s="178">
        <f t="shared" si="62"/>
        <v>0</v>
      </c>
      <c r="S206" s="179">
        <f t="shared" si="61"/>
        <v>55</v>
      </c>
      <c r="T206" s="174">
        <f t="shared" si="61"/>
        <v>9</v>
      </c>
      <c r="U206" s="180">
        <f t="shared" si="61"/>
        <v>46</v>
      </c>
    </row>
    <row r="207" spans="1:21" ht="13.5" customHeight="1">
      <c r="A207" s="284">
        <v>3</v>
      </c>
      <c r="B207" s="172" t="s">
        <v>319</v>
      </c>
      <c r="C207" s="173" t="s">
        <v>322</v>
      </c>
      <c r="D207" s="178">
        <v>80</v>
      </c>
      <c r="E207" s="179">
        <f t="shared" si="60"/>
        <v>715</v>
      </c>
      <c r="F207" s="174">
        <v>137</v>
      </c>
      <c r="G207" s="175">
        <v>578</v>
      </c>
      <c r="H207" s="292">
        <f t="shared" si="64"/>
        <v>8.9375</v>
      </c>
      <c r="I207" s="181">
        <f t="shared" si="64"/>
        <v>0.1916083916083916</v>
      </c>
      <c r="J207" s="256"/>
      <c r="K207" s="178">
        <v>80</v>
      </c>
      <c r="L207" s="179">
        <f t="shared" si="58"/>
        <v>710</v>
      </c>
      <c r="M207" s="174">
        <v>129</v>
      </c>
      <c r="N207" s="175">
        <v>581</v>
      </c>
      <c r="O207" s="298">
        <f t="shared" si="65"/>
        <v>8.875</v>
      </c>
      <c r="P207" s="181">
        <f t="shared" si="63"/>
        <v>0.18169014084507043</v>
      </c>
      <c r="Q207" s="256"/>
      <c r="R207" s="178">
        <f t="shared" si="62"/>
        <v>0</v>
      </c>
      <c r="S207" s="179">
        <f t="shared" si="61"/>
        <v>5</v>
      </c>
      <c r="T207" s="174">
        <f t="shared" si="61"/>
        <v>8</v>
      </c>
      <c r="U207" s="180">
        <f t="shared" si="61"/>
        <v>-3</v>
      </c>
    </row>
    <row r="208" spans="1:21" ht="13.5" customHeight="1">
      <c r="A208" s="295">
        <v>3</v>
      </c>
      <c r="B208" s="183" t="s">
        <v>319</v>
      </c>
      <c r="C208" s="184" t="s">
        <v>156</v>
      </c>
      <c r="D208" s="189">
        <v>80</v>
      </c>
      <c r="E208" s="190">
        <f t="shared" si="60"/>
        <v>105</v>
      </c>
      <c r="F208" s="185">
        <v>105</v>
      </c>
      <c r="G208" s="186"/>
      <c r="H208" s="187">
        <f t="shared" si="64"/>
        <v>1.3125</v>
      </c>
      <c r="I208" s="181">
        <f t="shared" si="64"/>
        <v>1</v>
      </c>
      <c r="J208" s="236"/>
      <c r="K208" s="189">
        <v>80</v>
      </c>
      <c r="L208" s="190">
        <f t="shared" si="58"/>
        <v>106</v>
      </c>
      <c r="M208" s="185">
        <v>106</v>
      </c>
      <c r="N208" s="186"/>
      <c r="O208" s="187">
        <f t="shared" si="65"/>
        <v>1.325</v>
      </c>
      <c r="P208" s="181">
        <f t="shared" si="63"/>
        <v>1</v>
      </c>
      <c r="Q208" s="236"/>
      <c r="R208" s="189">
        <f t="shared" si="62"/>
        <v>0</v>
      </c>
      <c r="S208" s="190">
        <f t="shared" si="61"/>
        <v>-1</v>
      </c>
      <c r="T208" s="185">
        <f t="shared" si="61"/>
        <v>-1</v>
      </c>
      <c r="U208" s="191">
        <f t="shared" si="61"/>
        <v>0</v>
      </c>
    </row>
    <row r="209" spans="1:21" s="158" customFormat="1" ht="13.5" customHeight="1">
      <c r="A209" s="273">
        <v>3</v>
      </c>
      <c r="B209" s="148" t="s">
        <v>323</v>
      </c>
      <c r="C209" s="149" t="s">
        <v>138</v>
      </c>
      <c r="D209" s="150">
        <f>SUM(D205:D208)</f>
        <v>320</v>
      </c>
      <c r="E209" s="154">
        <f t="shared" si="60"/>
        <v>1833</v>
      </c>
      <c r="F209" s="151">
        <f>SUM(F205:F208)</f>
        <v>378</v>
      </c>
      <c r="G209" s="152">
        <f>SUM(G205:G208)</f>
        <v>1455</v>
      </c>
      <c r="H209" s="153">
        <f t="shared" si="64"/>
        <v>5.728125</v>
      </c>
      <c r="I209" s="156">
        <f t="shared" si="64"/>
        <v>0.20621931260229132</v>
      </c>
      <c r="J209" s="192">
        <f>F209/D209</f>
        <v>1.18125</v>
      </c>
      <c r="K209" s="150">
        <f>SUM(K205:K208)</f>
        <v>320</v>
      </c>
      <c r="L209" s="154">
        <f t="shared" si="58"/>
        <v>1787</v>
      </c>
      <c r="M209" s="151">
        <f>SUM(M205:M208)</f>
        <v>364</v>
      </c>
      <c r="N209" s="152">
        <f>SUM(N205:N208)</f>
        <v>1423</v>
      </c>
      <c r="O209" s="153">
        <f t="shared" si="65"/>
        <v>5.584375</v>
      </c>
      <c r="P209" s="156">
        <f t="shared" si="63"/>
        <v>0.20369334079462786</v>
      </c>
      <c r="Q209" s="192">
        <f>M209/K209</f>
        <v>1.1375</v>
      </c>
      <c r="R209" s="150">
        <f t="shared" si="62"/>
        <v>0</v>
      </c>
      <c r="S209" s="154">
        <f t="shared" si="61"/>
        <v>46</v>
      </c>
      <c r="T209" s="151">
        <f t="shared" si="61"/>
        <v>14</v>
      </c>
      <c r="U209" s="155">
        <f t="shared" si="61"/>
        <v>32</v>
      </c>
    </row>
    <row r="210" spans="1:21" ht="13.5" customHeight="1">
      <c r="A210" s="274">
        <v>3</v>
      </c>
      <c r="B210" s="160" t="s">
        <v>324</v>
      </c>
      <c r="C210" s="161" t="s">
        <v>325</v>
      </c>
      <c r="D210" s="216">
        <v>259</v>
      </c>
      <c r="E210" s="167">
        <f t="shared" si="60"/>
        <v>289</v>
      </c>
      <c r="F210" s="162">
        <v>24</v>
      </c>
      <c r="G210" s="163">
        <v>265</v>
      </c>
      <c r="H210" s="164"/>
      <c r="I210" s="181">
        <f t="shared" si="64"/>
        <v>0.08304498269896193</v>
      </c>
      <c r="J210" s="170"/>
      <c r="K210" s="216">
        <v>250</v>
      </c>
      <c r="L210" s="167">
        <f t="shared" si="58"/>
        <v>333</v>
      </c>
      <c r="M210" s="162">
        <v>44</v>
      </c>
      <c r="N210" s="163">
        <v>289</v>
      </c>
      <c r="O210" s="164"/>
      <c r="P210" s="181">
        <f t="shared" si="63"/>
        <v>0.13213213213213212</v>
      </c>
      <c r="Q210" s="170"/>
      <c r="R210" s="216">
        <f t="shared" si="62"/>
        <v>9</v>
      </c>
      <c r="S210" s="167">
        <f t="shared" si="61"/>
        <v>-44</v>
      </c>
      <c r="T210" s="162">
        <f t="shared" si="61"/>
        <v>-20</v>
      </c>
      <c r="U210" s="168">
        <f t="shared" si="61"/>
        <v>-24</v>
      </c>
    </row>
    <row r="211" spans="1:21" ht="13.5" customHeight="1">
      <c r="A211" s="284">
        <v>3</v>
      </c>
      <c r="B211" s="172" t="s">
        <v>324</v>
      </c>
      <c r="C211" s="173" t="s">
        <v>170</v>
      </c>
      <c r="D211" s="221"/>
      <c r="E211" s="179">
        <f t="shared" si="60"/>
        <v>369</v>
      </c>
      <c r="F211" s="174">
        <v>22</v>
      </c>
      <c r="G211" s="175">
        <v>347</v>
      </c>
      <c r="H211" s="176"/>
      <c r="I211" s="181">
        <f t="shared" si="64"/>
        <v>0.05962059620596206</v>
      </c>
      <c r="J211" s="170"/>
      <c r="K211" s="221"/>
      <c r="L211" s="179">
        <f t="shared" si="58"/>
        <v>420</v>
      </c>
      <c r="M211" s="174">
        <v>54</v>
      </c>
      <c r="N211" s="175">
        <v>366</v>
      </c>
      <c r="O211" s="176"/>
      <c r="P211" s="181">
        <f t="shared" si="63"/>
        <v>0.12857142857142856</v>
      </c>
      <c r="Q211" s="170"/>
      <c r="R211" s="221"/>
      <c r="S211" s="179">
        <f t="shared" si="61"/>
        <v>-51</v>
      </c>
      <c r="T211" s="174">
        <f t="shared" si="61"/>
        <v>-32</v>
      </c>
      <c r="U211" s="180">
        <f t="shared" si="61"/>
        <v>-19</v>
      </c>
    </row>
    <row r="212" spans="1:21" ht="13.5" customHeight="1">
      <c r="A212" s="295">
        <v>3</v>
      </c>
      <c r="B212" s="183" t="s">
        <v>324</v>
      </c>
      <c r="C212" s="184" t="s">
        <v>185</v>
      </c>
      <c r="D212" s="226"/>
      <c r="E212" s="190">
        <f t="shared" si="60"/>
        <v>177</v>
      </c>
      <c r="F212" s="185">
        <v>41</v>
      </c>
      <c r="G212" s="186">
        <v>136</v>
      </c>
      <c r="H212" s="187"/>
      <c r="I212" s="181">
        <f t="shared" si="64"/>
        <v>0.23163841807909605</v>
      </c>
      <c r="J212" s="170"/>
      <c r="K212" s="226"/>
      <c r="L212" s="190">
        <f t="shared" si="58"/>
        <v>238</v>
      </c>
      <c r="M212" s="185">
        <v>63</v>
      </c>
      <c r="N212" s="186">
        <v>175</v>
      </c>
      <c r="O212" s="187"/>
      <c r="P212" s="181">
        <f t="shared" si="63"/>
        <v>0.2647058823529412</v>
      </c>
      <c r="Q212" s="170"/>
      <c r="R212" s="226"/>
      <c r="S212" s="190">
        <f t="shared" si="61"/>
        <v>-61</v>
      </c>
      <c r="T212" s="185">
        <f t="shared" si="61"/>
        <v>-22</v>
      </c>
      <c r="U212" s="191">
        <f t="shared" si="61"/>
        <v>-39</v>
      </c>
    </row>
    <row r="213" spans="1:21" s="158" customFormat="1" ht="13.5" customHeight="1">
      <c r="A213" s="273">
        <v>3</v>
      </c>
      <c r="B213" s="148" t="s">
        <v>31</v>
      </c>
      <c r="C213" s="149" t="s">
        <v>138</v>
      </c>
      <c r="D213" s="150">
        <f>SUM(D210:D212)</f>
        <v>259</v>
      </c>
      <c r="E213" s="154">
        <f t="shared" si="60"/>
        <v>835</v>
      </c>
      <c r="F213" s="151">
        <f>SUM(F210:F212)</f>
        <v>87</v>
      </c>
      <c r="G213" s="152">
        <f>SUM(G210:G212)</f>
        <v>748</v>
      </c>
      <c r="H213" s="153">
        <f>E213/D213</f>
        <v>3.223938223938224</v>
      </c>
      <c r="I213" s="156">
        <f t="shared" si="64"/>
        <v>0.10419161676646707</v>
      </c>
      <c r="J213" s="215">
        <f>F213/D213</f>
        <v>0.3359073359073359</v>
      </c>
      <c r="K213" s="150">
        <f>SUM(K210:K212)</f>
        <v>250</v>
      </c>
      <c r="L213" s="154">
        <f t="shared" si="58"/>
        <v>991</v>
      </c>
      <c r="M213" s="151">
        <f>SUM(M210:M212)</f>
        <v>161</v>
      </c>
      <c r="N213" s="152">
        <f>SUM(N210:N212)</f>
        <v>830</v>
      </c>
      <c r="O213" s="153">
        <f>L213/K213</f>
        <v>3.964</v>
      </c>
      <c r="P213" s="156">
        <f t="shared" si="63"/>
        <v>0.16246215943491424</v>
      </c>
      <c r="Q213" s="215">
        <f>M213/K213</f>
        <v>0.644</v>
      </c>
      <c r="R213" s="150">
        <f aca="true" t="shared" si="66" ref="R213:R225">D213-K213</f>
        <v>9</v>
      </c>
      <c r="S213" s="154">
        <f t="shared" si="61"/>
        <v>-156</v>
      </c>
      <c r="T213" s="151">
        <f t="shared" si="61"/>
        <v>-74</v>
      </c>
      <c r="U213" s="155">
        <f t="shared" si="61"/>
        <v>-82</v>
      </c>
    </row>
    <row r="214" spans="1:21" ht="13.5" customHeight="1">
      <c r="A214" s="274">
        <v>3</v>
      </c>
      <c r="B214" s="160" t="s">
        <v>326</v>
      </c>
      <c r="C214" s="161" t="s">
        <v>327</v>
      </c>
      <c r="D214" s="216">
        <v>38</v>
      </c>
      <c r="E214" s="195">
        <f t="shared" si="60"/>
        <v>183</v>
      </c>
      <c r="F214" s="196">
        <v>7</v>
      </c>
      <c r="G214" s="197">
        <v>176</v>
      </c>
      <c r="H214" s="198">
        <f>E214/D214</f>
        <v>4.815789473684211</v>
      </c>
      <c r="I214" s="144">
        <f t="shared" si="64"/>
        <v>0.03825136612021858</v>
      </c>
      <c r="J214" s="145"/>
      <c r="K214" s="216">
        <v>38</v>
      </c>
      <c r="L214" s="195">
        <f t="shared" si="58"/>
        <v>164</v>
      </c>
      <c r="M214" s="196">
        <v>19</v>
      </c>
      <c r="N214" s="197">
        <v>145</v>
      </c>
      <c r="O214" s="198">
        <f>L214/K214</f>
        <v>4.315789473684211</v>
      </c>
      <c r="P214" s="144">
        <f t="shared" si="63"/>
        <v>0.11585365853658537</v>
      </c>
      <c r="Q214" s="145"/>
      <c r="R214" s="166">
        <f t="shared" si="66"/>
        <v>0</v>
      </c>
      <c r="S214" s="167">
        <f t="shared" si="61"/>
        <v>19</v>
      </c>
      <c r="T214" s="162">
        <f t="shared" si="61"/>
        <v>-12</v>
      </c>
      <c r="U214" s="168">
        <f t="shared" si="61"/>
        <v>31</v>
      </c>
    </row>
    <row r="215" spans="1:21" ht="13.5" customHeight="1">
      <c r="A215" s="274">
        <v>3</v>
      </c>
      <c r="B215" s="160" t="s">
        <v>326</v>
      </c>
      <c r="C215" s="161" t="s">
        <v>328</v>
      </c>
      <c r="D215" s="178">
        <v>33</v>
      </c>
      <c r="E215" s="179">
        <f t="shared" si="60"/>
        <v>115</v>
      </c>
      <c r="F215" s="174">
        <v>20</v>
      </c>
      <c r="G215" s="175">
        <v>95</v>
      </c>
      <c r="H215" s="176">
        <f>E215/D215</f>
        <v>3.484848484848485</v>
      </c>
      <c r="I215" s="181">
        <f t="shared" si="64"/>
        <v>0.17391304347826086</v>
      </c>
      <c r="J215" s="256"/>
      <c r="K215" s="178">
        <v>33</v>
      </c>
      <c r="L215" s="179">
        <f t="shared" si="58"/>
        <v>105</v>
      </c>
      <c r="M215" s="174">
        <v>17</v>
      </c>
      <c r="N215" s="175">
        <v>88</v>
      </c>
      <c r="O215" s="176">
        <f>L215/K215</f>
        <v>3.1818181818181817</v>
      </c>
      <c r="P215" s="181">
        <f t="shared" si="63"/>
        <v>0.1619047619047619</v>
      </c>
      <c r="Q215" s="256"/>
      <c r="R215" s="166">
        <f t="shared" si="66"/>
        <v>0</v>
      </c>
      <c r="S215" s="167">
        <f t="shared" si="61"/>
        <v>10</v>
      </c>
      <c r="T215" s="162">
        <f t="shared" si="61"/>
        <v>3</v>
      </c>
      <c r="U215" s="168">
        <f t="shared" si="61"/>
        <v>7</v>
      </c>
    </row>
    <row r="216" spans="1:21" ht="13.5" customHeight="1">
      <c r="A216" s="274">
        <v>3</v>
      </c>
      <c r="B216" s="160" t="s">
        <v>326</v>
      </c>
      <c r="C216" s="173" t="s">
        <v>303</v>
      </c>
      <c r="D216" s="178">
        <v>81</v>
      </c>
      <c r="E216" s="179">
        <f t="shared" si="60"/>
        <v>613</v>
      </c>
      <c r="F216" s="174">
        <v>71</v>
      </c>
      <c r="G216" s="175">
        <v>542</v>
      </c>
      <c r="H216" s="176">
        <f>E216/D216</f>
        <v>7.567901234567901</v>
      </c>
      <c r="I216" s="181">
        <f t="shared" si="64"/>
        <v>0.11582381729200653</v>
      </c>
      <c r="J216" s="256"/>
      <c r="K216" s="178">
        <v>81</v>
      </c>
      <c r="L216" s="179">
        <f t="shared" si="58"/>
        <v>546</v>
      </c>
      <c r="M216" s="174">
        <v>52</v>
      </c>
      <c r="N216" s="175">
        <v>494</v>
      </c>
      <c r="O216" s="176">
        <f>L216/K216</f>
        <v>6.7407407407407405</v>
      </c>
      <c r="P216" s="181">
        <f t="shared" si="63"/>
        <v>0.09523809523809523</v>
      </c>
      <c r="Q216" s="256"/>
      <c r="R216" s="178">
        <f t="shared" si="66"/>
        <v>0</v>
      </c>
      <c r="S216" s="179">
        <f t="shared" si="61"/>
        <v>67</v>
      </c>
      <c r="T216" s="174">
        <f t="shared" si="61"/>
        <v>19</v>
      </c>
      <c r="U216" s="180">
        <f t="shared" si="61"/>
        <v>48</v>
      </c>
    </row>
    <row r="217" spans="1:21" ht="13.5" customHeight="1">
      <c r="A217" s="274">
        <v>3</v>
      </c>
      <c r="B217" s="160" t="s">
        <v>326</v>
      </c>
      <c r="C217" s="184" t="s">
        <v>329</v>
      </c>
      <c r="D217" s="178">
        <v>38</v>
      </c>
      <c r="E217" s="179">
        <f t="shared" si="60"/>
        <v>131</v>
      </c>
      <c r="F217" s="174">
        <v>76</v>
      </c>
      <c r="G217" s="175">
        <v>55</v>
      </c>
      <c r="H217" s="176">
        <f>E217/D217</f>
        <v>3.4473684210526314</v>
      </c>
      <c r="I217" s="181">
        <f t="shared" si="64"/>
        <v>0.5801526717557252</v>
      </c>
      <c r="J217" s="256"/>
      <c r="K217" s="178">
        <v>38</v>
      </c>
      <c r="L217" s="179">
        <f t="shared" si="58"/>
        <v>149</v>
      </c>
      <c r="M217" s="174">
        <v>102</v>
      </c>
      <c r="N217" s="175">
        <v>47</v>
      </c>
      <c r="O217" s="176">
        <f>L217/K217</f>
        <v>3.9210526315789473</v>
      </c>
      <c r="P217" s="181">
        <f t="shared" si="63"/>
        <v>0.6845637583892618</v>
      </c>
      <c r="Q217" s="256"/>
      <c r="R217" s="189">
        <f t="shared" si="66"/>
        <v>0</v>
      </c>
      <c r="S217" s="190">
        <f t="shared" si="61"/>
        <v>-18</v>
      </c>
      <c r="T217" s="185">
        <f t="shared" si="61"/>
        <v>-26</v>
      </c>
      <c r="U217" s="191">
        <f t="shared" si="61"/>
        <v>8</v>
      </c>
    </row>
    <row r="218" spans="1:21" ht="13.5" customHeight="1">
      <c r="A218" s="295">
        <v>3</v>
      </c>
      <c r="B218" s="183" t="s">
        <v>326</v>
      </c>
      <c r="C218" s="184" t="s">
        <v>330</v>
      </c>
      <c r="D218" s="189">
        <v>38</v>
      </c>
      <c r="E218" s="190">
        <f t="shared" si="60"/>
        <v>44</v>
      </c>
      <c r="F218" s="185">
        <v>44</v>
      </c>
      <c r="G218" s="186"/>
      <c r="H218" s="187">
        <f aca="true" t="shared" si="67" ref="H218:I225">E218/D218</f>
        <v>1.1578947368421053</v>
      </c>
      <c r="I218" s="181">
        <f t="shared" si="67"/>
        <v>1</v>
      </c>
      <c r="J218" s="236"/>
      <c r="K218" s="189">
        <v>38</v>
      </c>
      <c r="L218" s="190">
        <f t="shared" si="58"/>
        <v>40</v>
      </c>
      <c r="M218" s="185">
        <v>40</v>
      </c>
      <c r="N218" s="186"/>
      <c r="O218" s="187">
        <f aca="true" t="shared" si="68" ref="O218:O224">L218/K218</f>
        <v>1.0526315789473684</v>
      </c>
      <c r="P218" s="181">
        <f t="shared" si="63"/>
        <v>1</v>
      </c>
      <c r="Q218" s="236"/>
      <c r="R218" s="189">
        <f t="shared" si="66"/>
        <v>0</v>
      </c>
      <c r="S218" s="190">
        <f t="shared" si="61"/>
        <v>4</v>
      </c>
      <c r="T218" s="185">
        <f t="shared" si="61"/>
        <v>4</v>
      </c>
      <c r="U218" s="191">
        <f t="shared" si="61"/>
        <v>0</v>
      </c>
    </row>
    <row r="219" spans="1:21" s="158" customFormat="1" ht="13.5" customHeight="1">
      <c r="A219" s="273">
        <v>3</v>
      </c>
      <c r="B219" s="148" t="s">
        <v>331</v>
      </c>
      <c r="C219" s="149" t="s">
        <v>138</v>
      </c>
      <c r="D219" s="150">
        <f>SUM(D214:D218)</f>
        <v>228</v>
      </c>
      <c r="E219" s="154">
        <f t="shared" si="60"/>
        <v>1086</v>
      </c>
      <c r="F219" s="151">
        <f>SUM(F214:F218)</f>
        <v>218</v>
      </c>
      <c r="G219" s="152">
        <f>SUM(G214:G218)</f>
        <v>868</v>
      </c>
      <c r="H219" s="153">
        <f t="shared" si="67"/>
        <v>4.7631578947368425</v>
      </c>
      <c r="I219" s="156">
        <f t="shared" si="67"/>
        <v>0.2007366482504604</v>
      </c>
      <c r="J219" s="215">
        <f>F219/D219</f>
        <v>0.956140350877193</v>
      </c>
      <c r="K219" s="150">
        <f>SUM(K214:K218)</f>
        <v>228</v>
      </c>
      <c r="L219" s="154">
        <f t="shared" si="58"/>
        <v>1004</v>
      </c>
      <c r="M219" s="151">
        <f>SUM(M214:M218)</f>
        <v>230</v>
      </c>
      <c r="N219" s="152">
        <f>SUM(N214:N218)</f>
        <v>774</v>
      </c>
      <c r="O219" s="153">
        <f t="shared" si="68"/>
        <v>4.4035087719298245</v>
      </c>
      <c r="P219" s="156">
        <f t="shared" si="63"/>
        <v>0.2290836653386454</v>
      </c>
      <c r="Q219" s="192">
        <f>M219/K219</f>
        <v>1.0087719298245614</v>
      </c>
      <c r="R219" s="150">
        <f t="shared" si="66"/>
        <v>0</v>
      </c>
      <c r="S219" s="154">
        <f t="shared" si="61"/>
        <v>82</v>
      </c>
      <c r="T219" s="151">
        <f t="shared" si="61"/>
        <v>-12</v>
      </c>
      <c r="U219" s="155">
        <f t="shared" si="61"/>
        <v>94</v>
      </c>
    </row>
    <row r="220" spans="1:21" ht="13.5" customHeight="1">
      <c r="A220" s="274">
        <v>3</v>
      </c>
      <c r="B220" s="160" t="s">
        <v>332</v>
      </c>
      <c r="C220" s="161" t="s">
        <v>185</v>
      </c>
      <c r="D220" s="199">
        <v>120</v>
      </c>
      <c r="E220" s="246">
        <f t="shared" si="60"/>
        <v>384</v>
      </c>
      <c r="F220" s="193">
        <v>67</v>
      </c>
      <c r="G220" s="194">
        <v>317</v>
      </c>
      <c r="H220" s="297">
        <f t="shared" si="67"/>
        <v>3.2</v>
      </c>
      <c r="I220" s="302">
        <f t="shared" si="67"/>
        <v>0.17447916666666666</v>
      </c>
      <c r="J220" s="303"/>
      <c r="K220" s="199">
        <v>120</v>
      </c>
      <c r="L220" s="246">
        <f t="shared" si="58"/>
        <v>305</v>
      </c>
      <c r="M220" s="193">
        <v>65</v>
      </c>
      <c r="N220" s="194">
        <v>240</v>
      </c>
      <c r="O220" s="297">
        <f t="shared" si="68"/>
        <v>2.5416666666666665</v>
      </c>
      <c r="P220" s="302">
        <f t="shared" si="63"/>
        <v>0.21311475409836064</v>
      </c>
      <c r="Q220" s="303"/>
      <c r="R220" s="166">
        <f t="shared" si="66"/>
        <v>0</v>
      </c>
      <c r="S220" s="167">
        <f t="shared" si="61"/>
        <v>79</v>
      </c>
      <c r="T220" s="162">
        <f t="shared" si="61"/>
        <v>2</v>
      </c>
      <c r="U220" s="168">
        <f t="shared" si="61"/>
        <v>77</v>
      </c>
    </row>
    <row r="221" spans="1:21" ht="13.5" customHeight="1">
      <c r="A221" s="274">
        <v>3</v>
      </c>
      <c r="B221" s="160" t="s">
        <v>332</v>
      </c>
      <c r="C221" s="161" t="s">
        <v>333</v>
      </c>
      <c r="D221" s="178">
        <v>40</v>
      </c>
      <c r="E221" s="179">
        <f t="shared" si="60"/>
        <v>64</v>
      </c>
      <c r="F221" s="174">
        <v>38</v>
      </c>
      <c r="G221" s="175">
        <v>26</v>
      </c>
      <c r="H221" s="176">
        <f t="shared" si="67"/>
        <v>1.6</v>
      </c>
      <c r="I221" s="181">
        <f t="shared" si="67"/>
        <v>0.59375</v>
      </c>
      <c r="J221" s="256"/>
      <c r="K221" s="178">
        <v>40</v>
      </c>
      <c r="L221" s="179">
        <f t="shared" si="58"/>
        <v>41</v>
      </c>
      <c r="M221" s="174">
        <v>15</v>
      </c>
      <c r="N221" s="175">
        <v>26</v>
      </c>
      <c r="O221" s="176">
        <f t="shared" si="68"/>
        <v>1.025</v>
      </c>
      <c r="P221" s="181">
        <f t="shared" si="63"/>
        <v>0.36585365853658536</v>
      </c>
      <c r="Q221" s="256"/>
      <c r="R221" s="166">
        <f t="shared" si="66"/>
        <v>0</v>
      </c>
      <c r="S221" s="167">
        <f t="shared" si="61"/>
        <v>23</v>
      </c>
      <c r="T221" s="162">
        <f t="shared" si="61"/>
        <v>23</v>
      </c>
      <c r="U221" s="168">
        <f t="shared" si="61"/>
        <v>0</v>
      </c>
    </row>
    <row r="222" spans="1:21" ht="13.5" customHeight="1">
      <c r="A222" s="284">
        <v>3</v>
      </c>
      <c r="B222" s="172" t="s">
        <v>332</v>
      </c>
      <c r="C222" s="173" t="s">
        <v>149</v>
      </c>
      <c r="D222" s="178">
        <v>40</v>
      </c>
      <c r="E222" s="179">
        <f t="shared" si="60"/>
        <v>85</v>
      </c>
      <c r="F222" s="174">
        <v>25</v>
      </c>
      <c r="G222" s="175">
        <v>60</v>
      </c>
      <c r="H222" s="176">
        <f t="shared" si="67"/>
        <v>2.125</v>
      </c>
      <c r="I222" s="181">
        <f t="shared" si="67"/>
        <v>0.29411764705882354</v>
      </c>
      <c r="J222" s="256"/>
      <c r="K222" s="178">
        <v>40</v>
      </c>
      <c r="L222" s="179">
        <f t="shared" si="58"/>
        <v>70</v>
      </c>
      <c r="M222" s="174">
        <v>17</v>
      </c>
      <c r="N222" s="175">
        <v>53</v>
      </c>
      <c r="O222" s="176">
        <f t="shared" si="68"/>
        <v>1.75</v>
      </c>
      <c r="P222" s="181">
        <f t="shared" si="63"/>
        <v>0.24285714285714285</v>
      </c>
      <c r="Q222" s="256"/>
      <c r="R222" s="178">
        <f t="shared" si="66"/>
        <v>0</v>
      </c>
      <c r="S222" s="179">
        <f t="shared" si="61"/>
        <v>15</v>
      </c>
      <c r="T222" s="174">
        <f t="shared" si="61"/>
        <v>8</v>
      </c>
      <c r="U222" s="180">
        <f t="shared" si="61"/>
        <v>7</v>
      </c>
    </row>
    <row r="223" spans="1:21" ht="13.5" customHeight="1">
      <c r="A223" s="284">
        <v>3</v>
      </c>
      <c r="B223" s="172" t="s">
        <v>332</v>
      </c>
      <c r="C223" s="173" t="s">
        <v>334</v>
      </c>
      <c r="D223" s="189">
        <v>120</v>
      </c>
      <c r="E223" s="190">
        <f t="shared" si="60"/>
        <v>410</v>
      </c>
      <c r="F223" s="185">
        <v>105</v>
      </c>
      <c r="G223" s="186">
        <v>305</v>
      </c>
      <c r="H223" s="187">
        <f t="shared" si="67"/>
        <v>3.4166666666666665</v>
      </c>
      <c r="I223" s="235">
        <f t="shared" si="67"/>
        <v>0.25609756097560976</v>
      </c>
      <c r="J223" s="236"/>
      <c r="K223" s="189">
        <v>120</v>
      </c>
      <c r="L223" s="190">
        <f t="shared" si="58"/>
        <v>319</v>
      </c>
      <c r="M223" s="185">
        <v>94</v>
      </c>
      <c r="N223" s="186">
        <v>225</v>
      </c>
      <c r="O223" s="187">
        <f t="shared" si="68"/>
        <v>2.658333333333333</v>
      </c>
      <c r="P223" s="235">
        <f t="shared" si="63"/>
        <v>0.2946708463949843</v>
      </c>
      <c r="Q223" s="236"/>
      <c r="R223" s="189">
        <f t="shared" si="66"/>
        <v>0</v>
      </c>
      <c r="S223" s="190">
        <f t="shared" si="61"/>
        <v>91</v>
      </c>
      <c r="T223" s="185">
        <f t="shared" si="61"/>
        <v>11</v>
      </c>
      <c r="U223" s="191">
        <f t="shared" si="61"/>
        <v>80</v>
      </c>
    </row>
    <row r="224" spans="1:21" s="158" customFormat="1" ht="13.5" customHeight="1">
      <c r="A224" s="273">
        <v>3</v>
      </c>
      <c r="B224" s="148" t="s">
        <v>335</v>
      </c>
      <c r="C224" s="149" t="s">
        <v>138</v>
      </c>
      <c r="D224" s="150">
        <f>SUM(D220:D223)</f>
        <v>320</v>
      </c>
      <c r="E224" s="154">
        <f>F224+G224</f>
        <v>943</v>
      </c>
      <c r="F224" s="151">
        <f>SUM(F220:F223)</f>
        <v>235</v>
      </c>
      <c r="G224" s="152">
        <f>SUM(G220:G223)</f>
        <v>708</v>
      </c>
      <c r="H224" s="153">
        <f t="shared" si="67"/>
        <v>2.946875</v>
      </c>
      <c r="I224" s="156">
        <f t="shared" si="67"/>
        <v>0.2492046659597031</v>
      </c>
      <c r="J224" s="215">
        <f>F224/D224</f>
        <v>0.734375</v>
      </c>
      <c r="K224" s="150">
        <f>SUM(K220:K223)</f>
        <v>320</v>
      </c>
      <c r="L224" s="154">
        <f t="shared" si="58"/>
        <v>735</v>
      </c>
      <c r="M224" s="151">
        <f>SUM(M220:M223)</f>
        <v>191</v>
      </c>
      <c r="N224" s="152">
        <f>SUM(N220:N223)</f>
        <v>544</v>
      </c>
      <c r="O224" s="153">
        <f t="shared" si="68"/>
        <v>2.296875</v>
      </c>
      <c r="P224" s="156">
        <f t="shared" si="63"/>
        <v>0.2598639455782313</v>
      </c>
      <c r="Q224" s="215">
        <f>M224/K224</f>
        <v>0.596875</v>
      </c>
      <c r="R224" s="150">
        <f t="shared" si="66"/>
        <v>0</v>
      </c>
      <c r="S224" s="154">
        <f t="shared" si="61"/>
        <v>208</v>
      </c>
      <c r="T224" s="151">
        <f t="shared" si="61"/>
        <v>44</v>
      </c>
      <c r="U224" s="155">
        <f t="shared" si="61"/>
        <v>164</v>
      </c>
    </row>
    <row r="225" spans="1:21" ht="13.5" customHeight="1">
      <c r="A225" s="274">
        <v>3</v>
      </c>
      <c r="B225" s="160" t="s">
        <v>336</v>
      </c>
      <c r="C225" s="161" t="s">
        <v>286</v>
      </c>
      <c r="D225" s="216">
        <v>452</v>
      </c>
      <c r="E225" s="195">
        <f>F225+G225</f>
        <v>657</v>
      </c>
      <c r="F225" s="196">
        <v>319</v>
      </c>
      <c r="G225" s="197">
        <v>338</v>
      </c>
      <c r="H225" s="198"/>
      <c r="I225" s="144">
        <f t="shared" si="67"/>
        <v>0.4855403348554033</v>
      </c>
      <c r="J225" s="145"/>
      <c r="K225" s="216">
        <v>460</v>
      </c>
      <c r="L225" s="195">
        <f t="shared" si="58"/>
        <v>901</v>
      </c>
      <c r="M225" s="196">
        <v>389</v>
      </c>
      <c r="N225" s="197">
        <v>512</v>
      </c>
      <c r="O225" s="198"/>
      <c r="P225" s="144">
        <f t="shared" si="63"/>
        <v>0.43174250832408434</v>
      </c>
      <c r="Q225" s="145"/>
      <c r="R225" s="216">
        <f t="shared" si="66"/>
        <v>-8</v>
      </c>
      <c r="S225" s="195">
        <f t="shared" si="61"/>
        <v>-244</v>
      </c>
      <c r="T225" s="196">
        <f t="shared" si="61"/>
        <v>-70</v>
      </c>
      <c r="U225" s="241">
        <f t="shared" si="61"/>
        <v>-174</v>
      </c>
    </row>
    <row r="226" spans="1:21" ht="13.5" customHeight="1">
      <c r="A226" s="284">
        <v>3</v>
      </c>
      <c r="B226" s="172" t="s">
        <v>336</v>
      </c>
      <c r="C226" s="173" t="s">
        <v>287</v>
      </c>
      <c r="D226" s="221"/>
      <c r="E226" s="200"/>
      <c r="F226" s="201"/>
      <c r="G226" s="203"/>
      <c r="H226" s="204"/>
      <c r="I226" s="205"/>
      <c r="J226" s="170"/>
      <c r="K226" s="221"/>
      <c r="L226" s="200"/>
      <c r="M226" s="201"/>
      <c r="N226" s="203"/>
      <c r="O226" s="204"/>
      <c r="P226" s="205"/>
      <c r="Q226" s="170"/>
      <c r="R226" s="221"/>
      <c r="S226" s="200"/>
      <c r="T226" s="201"/>
      <c r="U226" s="202"/>
    </row>
    <row r="227" spans="1:21" ht="13.5" customHeight="1">
      <c r="A227" s="295">
        <v>3</v>
      </c>
      <c r="B227" s="183" t="s">
        <v>336</v>
      </c>
      <c r="C227" s="184" t="s">
        <v>337</v>
      </c>
      <c r="D227" s="226"/>
      <c r="E227" s="208"/>
      <c r="F227" s="209"/>
      <c r="G227" s="210"/>
      <c r="H227" s="211"/>
      <c r="I227" s="212"/>
      <c r="J227" s="188"/>
      <c r="K227" s="226"/>
      <c r="L227" s="208"/>
      <c r="M227" s="209"/>
      <c r="N227" s="210"/>
      <c r="O227" s="211"/>
      <c r="P227" s="212"/>
      <c r="Q227" s="188"/>
      <c r="R227" s="226"/>
      <c r="S227" s="208"/>
      <c r="T227" s="209"/>
      <c r="U227" s="214"/>
    </row>
    <row r="228" spans="1:21" s="158" customFormat="1" ht="13.5" customHeight="1">
      <c r="A228" s="273">
        <v>3</v>
      </c>
      <c r="B228" s="148" t="s">
        <v>32</v>
      </c>
      <c r="C228" s="149" t="s">
        <v>138</v>
      </c>
      <c r="D228" s="150">
        <f>SUM(D225:D227)</f>
        <v>452</v>
      </c>
      <c r="E228" s="154">
        <f aca="true" t="shared" si="69" ref="E228:E257">F228+G228</f>
        <v>657</v>
      </c>
      <c r="F228" s="151">
        <f>SUM(F225:F227)</f>
        <v>319</v>
      </c>
      <c r="G228" s="152">
        <f>SUM(G225:G227)</f>
        <v>338</v>
      </c>
      <c r="H228" s="153">
        <f aca="true" t="shared" si="70" ref="H228:I257">E228/D228</f>
        <v>1.4535398230088497</v>
      </c>
      <c r="I228" s="156">
        <f t="shared" si="70"/>
        <v>0.4855403348554033</v>
      </c>
      <c r="J228" s="215">
        <f>F228/D228</f>
        <v>0.7057522123893806</v>
      </c>
      <c r="K228" s="150">
        <f>SUM(K225:K227)</f>
        <v>460</v>
      </c>
      <c r="L228" s="154">
        <f aca="true" t="shared" si="71" ref="L228:L253">M228+N228</f>
        <v>901</v>
      </c>
      <c r="M228" s="151">
        <f>SUM(M225:M227)</f>
        <v>389</v>
      </c>
      <c r="N228" s="152">
        <f>SUM(N225:N227)</f>
        <v>512</v>
      </c>
      <c r="O228" s="153">
        <f aca="true" t="shared" si="72" ref="O228:P253">L228/K228</f>
        <v>1.958695652173913</v>
      </c>
      <c r="P228" s="156">
        <f t="shared" si="72"/>
        <v>0.43174250832408434</v>
      </c>
      <c r="Q228" s="215">
        <f>M228/K228</f>
        <v>0.8456521739130435</v>
      </c>
      <c r="R228" s="150">
        <f aca="true" t="shared" si="73" ref="R228:U257">D228-K228</f>
        <v>-8</v>
      </c>
      <c r="S228" s="154">
        <f t="shared" si="73"/>
        <v>-244</v>
      </c>
      <c r="T228" s="151">
        <f t="shared" si="73"/>
        <v>-70</v>
      </c>
      <c r="U228" s="155">
        <f t="shared" si="73"/>
        <v>-174</v>
      </c>
    </row>
    <row r="229" spans="1:21" ht="13.5" customHeight="1">
      <c r="A229" s="274">
        <v>3</v>
      </c>
      <c r="B229" s="160" t="s">
        <v>338</v>
      </c>
      <c r="C229" s="161" t="s">
        <v>339</v>
      </c>
      <c r="D229" s="166">
        <v>36</v>
      </c>
      <c r="E229" s="167">
        <f t="shared" si="69"/>
        <v>295</v>
      </c>
      <c r="F229" s="162">
        <v>24</v>
      </c>
      <c r="G229" s="163">
        <v>271</v>
      </c>
      <c r="H229" s="164">
        <f t="shared" si="70"/>
        <v>8.194444444444445</v>
      </c>
      <c r="I229" s="181">
        <f t="shared" si="70"/>
        <v>0.08135593220338982</v>
      </c>
      <c r="J229" s="234"/>
      <c r="K229" s="166">
        <v>36</v>
      </c>
      <c r="L229" s="167">
        <f t="shared" si="71"/>
        <v>308</v>
      </c>
      <c r="M229" s="162">
        <v>23</v>
      </c>
      <c r="N229" s="163">
        <v>285</v>
      </c>
      <c r="O229" s="164">
        <f t="shared" si="72"/>
        <v>8.555555555555555</v>
      </c>
      <c r="P229" s="181">
        <f t="shared" si="72"/>
        <v>0.07467532467532467</v>
      </c>
      <c r="Q229" s="234"/>
      <c r="R229" s="166">
        <f t="shared" si="73"/>
        <v>0</v>
      </c>
      <c r="S229" s="167">
        <f t="shared" si="73"/>
        <v>-13</v>
      </c>
      <c r="T229" s="162">
        <f t="shared" si="73"/>
        <v>1</v>
      </c>
      <c r="U229" s="168">
        <f t="shared" si="73"/>
        <v>-14</v>
      </c>
    </row>
    <row r="230" spans="1:21" ht="13.5" customHeight="1">
      <c r="A230" s="284">
        <v>3</v>
      </c>
      <c r="B230" s="172" t="s">
        <v>338</v>
      </c>
      <c r="C230" s="173" t="s">
        <v>340</v>
      </c>
      <c r="D230" s="178">
        <v>72</v>
      </c>
      <c r="E230" s="167">
        <f t="shared" si="69"/>
        <v>203</v>
      </c>
      <c r="F230" s="174">
        <v>18</v>
      </c>
      <c r="G230" s="175">
        <v>185</v>
      </c>
      <c r="H230" s="176">
        <f t="shared" si="70"/>
        <v>2.8194444444444446</v>
      </c>
      <c r="I230" s="181">
        <f t="shared" si="70"/>
        <v>0.08866995073891626</v>
      </c>
      <c r="J230" s="256"/>
      <c r="K230" s="178">
        <v>72</v>
      </c>
      <c r="L230" s="167">
        <f t="shared" si="71"/>
        <v>256</v>
      </c>
      <c r="M230" s="174">
        <v>26</v>
      </c>
      <c r="N230" s="175">
        <v>230</v>
      </c>
      <c r="O230" s="176">
        <f t="shared" si="72"/>
        <v>3.5555555555555554</v>
      </c>
      <c r="P230" s="181">
        <f t="shared" si="72"/>
        <v>0.1015625</v>
      </c>
      <c r="Q230" s="256"/>
      <c r="R230" s="178">
        <f t="shared" si="73"/>
        <v>0</v>
      </c>
      <c r="S230" s="179">
        <f t="shared" si="73"/>
        <v>-53</v>
      </c>
      <c r="T230" s="174">
        <f t="shared" si="73"/>
        <v>-8</v>
      </c>
      <c r="U230" s="180">
        <f t="shared" si="73"/>
        <v>-45</v>
      </c>
    </row>
    <row r="231" spans="1:21" ht="13.5" customHeight="1">
      <c r="A231" s="284">
        <v>3</v>
      </c>
      <c r="B231" s="172" t="s">
        <v>338</v>
      </c>
      <c r="C231" s="173" t="s">
        <v>341</v>
      </c>
      <c r="D231" s="178">
        <v>72</v>
      </c>
      <c r="E231" s="179">
        <f t="shared" si="69"/>
        <v>292</v>
      </c>
      <c r="F231" s="174">
        <v>60</v>
      </c>
      <c r="G231" s="175">
        <v>232</v>
      </c>
      <c r="H231" s="176">
        <f t="shared" si="70"/>
        <v>4.055555555555555</v>
      </c>
      <c r="I231" s="181">
        <f t="shared" si="70"/>
        <v>0.2054794520547945</v>
      </c>
      <c r="J231" s="256"/>
      <c r="K231" s="178">
        <v>72</v>
      </c>
      <c r="L231" s="179">
        <f t="shared" si="71"/>
        <v>303</v>
      </c>
      <c r="M231" s="174">
        <v>68</v>
      </c>
      <c r="N231" s="175">
        <v>235</v>
      </c>
      <c r="O231" s="176">
        <f t="shared" si="72"/>
        <v>4.208333333333333</v>
      </c>
      <c r="P231" s="181">
        <f t="shared" si="72"/>
        <v>0.22442244224422442</v>
      </c>
      <c r="Q231" s="256"/>
      <c r="R231" s="178">
        <f t="shared" si="73"/>
        <v>0</v>
      </c>
      <c r="S231" s="179">
        <f t="shared" si="73"/>
        <v>-11</v>
      </c>
      <c r="T231" s="174">
        <f t="shared" si="73"/>
        <v>-8</v>
      </c>
      <c r="U231" s="180">
        <f t="shared" si="73"/>
        <v>-3</v>
      </c>
    </row>
    <row r="232" spans="1:21" ht="13.5" customHeight="1">
      <c r="A232" s="284">
        <v>3</v>
      </c>
      <c r="B232" s="172" t="s">
        <v>338</v>
      </c>
      <c r="C232" s="173" t="s">
        <v>247</v>
      </c>
      <c r="D232" s="178">
        <v>36</v>
      </c>
      <c r="E232" s="179">
        <f t="shared" si="69"/>
        <v>30</v>
      </c>
      <c r="F232" s="174">
        <v>17</v>
      </c>
      <c r="G232" s="175">
        <v>13</v>
      </c>
      <c r="H232" s="176">
        <f t="shared" si="70"/>
        <v>0.8333333333333334</v>
      </c>
      <c r="I232" s="181">
        <f t="shared" si="70"/>
        <v>0.5666666666666667</v>
      </c>
      <c r="J232" s="256"/>
      <c r="K232" s="178">
        <v>36</v>
      </c>
      <c r="L232" s="179">
        <f t="shared" si="71"/>
        <v>40</v>
      </c>
      <c r="M232" s="174">
        <v>17</v>
      </c>
      <c r="N232" s="175">
        <v>23</v>
      </c>
      <c r="O232" s="176">
        <f t="shared" si="72"/>
        <v>1.1111111111111112</v>
      </c>
      <c r="P232" s="181">
        <f t="shared" si="72"/>
        <v>0.425</v>
      </c>
      <c r="Q232" s="256"/>
      <c r="R232" s="178">
        <f t="shared" si="73"/>
        <v>0</v>
      </c>
      <c r="S232" s="179">
        <f t="shared" si="73"/>
        <v>-10</v>
      </c>
      <c r="T232" s="174">
        <f t="shared" si="73"/>
        <v>0</v>
      </c>
      <c r="U232" s="180">
        <f t="shared" si="73"/>
        <v>-10</v>
      </c>
    </row>
    <row r="233" spans="1:21" ht="13.5" customHeight="1">
      <c r="A233" s="284">
        <v>3</v>
      </c>
      <c r="B233" s="172" t="s">
        <v>338</v>
      </c>
      <c r="C233" s="173" t="s">
        <v>342</v>
      </c>
      <c r="D233" s="178">
        <v>36</v>
      </c>
      <c r="E233" s="179">
        <f t="shared" si="69"/>
        <v>111</v>
      </c>
      <c r="F233" s="174">
        <v>16</v>
      </c>
      <c r="G233" s="175">
        <v>95</v>
      </c>
      <c r="H233" s="176">
        <f t="shared" si="70"/>
        <v>3.0833333333333335</v>
      </c>
      <c r="I233" s="181">
        <f t="shared" si="70"/>
        <v>0.14414414414414414</v>
      </c>
      <c r="J233" s="256"/>
      <c r="K233" s="178">
        <v>36</v>
      </c>
      <c r="L233" s="179">
        <f t="shared" si="71"/>
        <v>123</v>
      </c>
      <c r="M233" s="174">
        <v>13</v>
      </c>
      <c r="N233" s="175">
        <v>110</v>
      </c>
      <c r="O233" s="176">
        <f t="shared" si="72"/>
        <v>3.4166666666666665</v>
      </c>
      <c r="P233" s="181">
        <f t="shared" si="72"/>
        <v>0.10569105691056911</v>
      </c>
      <c r="Q233" s="256"/>
      <c r="R233" s="178">
        <f t="shared" si="73"/>
        <v>0</v>
      </c>
      <c r="S233" s="179">
        <f t="shared" si="73"/>
        <v>-12</v>
      </c>
      <c r="T233" s="174">
        <f t="shared" si="73"/>
        <v>3</v>
      </c>
      <c r="U233" s="180">
        <f t="shared" si="73"/>
        <v>-15</v>
      </c>
    </row>
    <row r="234" spans="1:21" ht="13.5" customHeight="1">
      <c r="A234" s="233">
        <v>2</v>
      </c>
      <c r="B234" s="183" t="s">
        <v>338</v>
      </c>
      <c r="C234" s="184" t="s">
        <v>165</v>
      </c>
      <c r="D234" s="189">
        <v>108</v>
      </c>
      <c r="E234" s="190">
        <f t="shared" si="69"/>
        <v>226</v>
      </c>
      <c r="F234" s="185">
        <v>56</v>
      </c>
      <c r="G234" s="186">
        <v>170</v>
      </c>
      <c r="H234" s="187">
        <f t="shared" si="70"/>
        <v>2.0925925925925926</v>
      </c>
      <c r="I234" s="181">
        <f t="shared" si="70"/>
        <v>0.24778761061946902</v>
      </c>
      <c r="J234" s="236"/>
      <c r="K234" s="189">
        <v>108</v>
      </c>
      <c r="L234" s="190">
        <f t="shared" si="71"/>
        <v>281</v>
      </c>
      <c r="M234" s="185">
        <v>62</v>
      </c>
      <c r="N234" s="186">
        <v>219</v>
      </c>
      <c r="O234" s="187">
        <f t="shared" si="72"/>
        <v>2.6018518518518516</v>
      </c>
      <c r="P234" s="181">
        <f t="shared" si="72"/>
        <v>0.2206405693950178</v>
      </c>
      <c r="Q234" s="236"/>
      <c r="R234" s="189">
        <f t="shared" si="73"/>
        <v>0</v>
      </c>
      <c r="S234" s="190">
        <f t="shared" si="73"/>
        <v>-55</v>
      </c>
      <c r="T234" s="185">
        <f t="shared" si="73"/>
        <v>-6</v>
      </c>
      <c r="U234" s="191">
        <f t="shared" si="73"/>
        <v>-49</v>
      </c>
    </row>
    <row r="235" spans="1:21" s="158" customFormat="1" ht="13.5" customHeight="1">
      <c r="A235" s="273">
        <v>3</v>
      </c>
      <c r="B235" s="148" t="s">
        <v>343</v>
      </c>
      <c r="C235" s="149" t="s">
        <v>138</v>
      </c>
      <c r="D235" s="150">
        <f>SUM(D229:D234)</f>
        <v>360</v>
      </c>
      <c r="E235" s="154">
        <f t="shared" si="69"/>
        <v>1157</v>
      </c>
      <c r="F235" s="151">
        <f>SUM(F229:F234)</f>
        <v>191</v>
      </c>
      <c r="G235" s="152">
        <f>SUM(G229:G234)</f>
        <v>966</v>
      </c>
      <c r="H235" s="153">
        <f t="shared" si="70"/>
        <v>3.213888888888889</v>
      </c>
      <c r="I235" s="156">
        <f t="shared" si="70"/>
        <v>0.16508210890233363</v>
      </c>
      <c r="J235" s="215">
        <f>F235/D235</f>
        <v>0.5305555555555556</v>
      </c>
      <c r="K235" s="150">
        <f>SUM(K229:K234)</f>
        <v>360</v>
      </c>
      <c r="L235" s="154">
        <f t="shared" si="71"/>
        <v>1311</v>
      </c>
      <c r="M235" s="151">
        <f>SUM(M229:M234)</f>
        <v>209</v>
      </c>
      <c r="N235" s="152">
        <f>SUM(N229:N234)</f>
        <v>1102</v>
      </c>
      <c r="O235" s="153">
        <f t="shared" si="72"/>
        <v>3.6416666666666666</v>
      </c>
      <c r="P235" s="156">
        <f t="shared" si="72"/>
        <v>0.15942028985507245</v>
      </c>
      <c r="Q235" s="215">
        <f>M235/K235</f>
        <v>0.5805555555555556</v>
      </c>
      <c r="R235" s="150">
        <f t="shared" si="73"/>
        <v>0</v>
      </c>
      <c r="S235" s="154">
        <f t="shared" si="73"/>
        <v>-154</v>
      </c>
      <c r="T235" s="151">
        <f t="shared" si="73"/>
        <v>-18</v>
      </c>
      <c r="U235" s="155">
        <f t="shared" si="73"/>
        <v>-136</v>
      </c>
    </row>
    <row r="236" spans="1:21" ht="13.5" customHeight="1">
      <c r="A236" s="272">
        <v>3</v>
      </c>
      <c r="B236" s="267" t="s">
        <v>344</v>
      </c>
      <c r="C236" s="268" t="s">
        <v>345</v>
      </c>
      <c r="D236" s="221">
        <v>86</v>
      </c>
      <c r="E236" s="200">
        <f t="shared" si="69"/>
        <v>143</v>
      </c>
      <c r="F236" s="201">
        <v>40</v>
      </c>
      <c r="G236" s="203">
        <v>103</v>
      </c>
      <c r="H236" s="204">
        <f t="shared" si="70"/>
        <v>1.6627906976744187</v>
      </c>
      <c r="I236" s="181">
        <f t="shared" si="70"/>
        <v>0.27972027972027974</v>
      </c>
      <c r="J236" s="170"/>
      <c r="K236" s="221">
        <v>80</v>
      </c>
      <c r="L236" s="200">
        <f t="shared" si="71"/>
        <v>135</v>
      </c>
      <c r="M236" s="201">
        <v>42</v>
      </c>
      <c r="N236" s="203">
        <v>93</v>
      </c>
      <c r="O236" s="204">
        <f t="shared" si="72"/>
        <v>1.6875</v>
      </c>
      <c r="P236" s="181">
        <f t="shared" si="72"/>
        <v>0.3111111111111111</v>
      </c>
      <c r="Q236" s="170"/>
      <c r="R236" s="221">
        <f t="shared" si="73"/>
        <v>6</v>
      </c>
      <c r="S236" s="200">
        <f t="shared" si="73"/>
        <v>8</v>
      </c>
      <c r="T236" s="201">
        <f t="shared" si="73"/>
        <v>-2</v>
      </c>
      <c r="U236" s="202">
        <f t="shared" si="73"/>
        <v>10</v>
      </c>
    </row>
    <row r="237" spans="1:21" s="158" customFormat="1" ht="13.5" customHeight="1">
      <c r="A237" s="273">
        <v>3</v>
      </c>
      <c r="B237" s="148" t="s">
        <v>346</v>
      </c>
      <c r="C237" s="149" t="s">
        <v>138</v>
      </c>
      <c r="D237" s="150">
        <f>SUM(D236)</f>
        <v>86</v>
      </c>
      <c r="E237" s="154">
        <f t="shared" si="69"/>
        <v>143</v>
      </c>
      <c r="F237" s="151">
        <f>SUM(F236)</f>
        <v>40</v>
      </c>
      <c r="G237" s="152">
        <f>SUM(G236)</f>
        <v>103</v>
      </c>
      <c r="H237" s="153">
        <f t="shared" si="70"/>
        <v>1.6627906976744187</v>
      </c>
      <c r="I237" s="156">
        <f t="shared" si="70"/>
        <v>0.27972027972027974</v>
      </c>
      <c r="J237" s="215">
        <f>F237/D237</f>
        <v>0.46511627906976744</v>
      </c>
      <c r="K237" s="150">
        <f>SUM(K236)</f>
        <v>80</v>
      </c>
      <c r="L237" s="154">
        <f t="shared" si="71"/>
        <v>135</v>
      </c>
      <c r="M237" s="151">
        <f>SUM(M236)</f>
        <v>42</v>
      </c>
      <c r="N237" s="152">
        <f>SUM(N236)</f>
        <v>93</v>
      </c>
      <c r="O237" s="153">
        <f t="shared" si="72"/>
        <v>1.6875</v>
      </c>
      <c r="P237" s="156">
        <f t="shared" si="72"/>
        <v>0.3111111111111111</v>
      </c>
      <c r="Q237" s="215">
        <f>M237/K237</f>
        <v>0.525</v>
      </c>
      <c r="R237" s="150">
        <f t="shared" si="73"/>
        <v>6</v>
      </c>
      <c r="S237" s="154">
        <f t="shared" si="73"/>
        <v>8</v>
      </c>
      <c r="T237" s="151">
        <f t="shared" si="73"/>
        <v>-2</v>
      </c>
      <c r="U237" s="155">
        <f t="shared" si="73"/>
        <v>10</v>
      </c>
    </row>
    <row r="238" spans="1:21" ht="13.5" customHeight="1">
      <c r="A238" s="274">
        <v>3</v>
      </c>
      <c r="B238" s="160" t="s">
        <v>347</v>
      </c>
      <c r="C238" s="161" t="s">
        <v>348</v>
      </c>
      <c r="D238" s="199">
        <v>35</v>
      </c>
      <c r="E238" s="167">
        <f t="shared" si="69"/>
        <v>1060</v>
      </c>
      <c r="F238" s="162">
        <v>33</v>
      </c>
      <c r="G238" s="163">
        <v>1027</v>
      </c>
      <c r="H238" s="265">
        <f t="shared" si="70"/>
        <v>30.285714285714285</v>
      </c>
      <c r="I238" s="181">
        <f t="shared" si="70"/>
        <v>0.031132075471698113</v>
      </c>
      <c r="J238" s="234"/>
      <c r="K238" s="199">
        <v>35</v>
      </c>
      <c r="L238" s="167">
        <f t="shared" si="71"/>
        <v>1133</v>
      </c>
      <c r="M238" s="162">
        <v>63</v>
      </c>
      <c r="N238" s="163">
        <v>1070</v>
      </c>
      <c r="O238" s="265">
        <f t="shared" si="72"/>
        <v>32.371428571428574</v>
      </c>
      <c r="P238" s="181">
        <f t="shared" si="72"/>
        <v>0.05560458958517211</v>
      </c>
      <c r="Q238" s="234"/>
      <c r="R238" s="216">
        <v>0</v>
      </c>
      <c r="S238" s="167">
        <f t="shared" si="73"/>
        <v>-73</v>
      </c>
      <c r="T238" s="162">
        <f t="shared" si="73"/>
        <v>-30</v>
      </c>
      <c r="U238" s="168">
        <f t="shared" si="73"/>
        <v>-43</v>
      </c>
    </row>
    <row r="239" spans="1:21" ht="13.5" customHeight="1">
      <c r="A239" s="284">
        <v>3</v>
      </c>
      <c r="B239" s="172" t="s">
        <v>347</v>
      </c>
      <c r="C239" s="173" t="s">
        <v>170</v>
      </c>
      <c r="D239" s="178">
        <v>160</v>
      </c>
      <c r="E239" s="179">
        <f t="shared" si="69"/>
        <v>509</v>
      </c>
      <c r="F239" s="174">
        <v>36</v>
      </c>
      <c r="G239" s="175">
        <v>473</v>
      </c>
      <c r="H239" s="176">
        <f t="shared" si="70"/>
        <v>3.18125</v>
      </c>
      <c r="I239" s="181">
        <f t="shared" si="70"/>
        <v>0.07072691552062868</v>
      </c>
      <c r="J239" s="256"/>
      <c r="K239" s="178">
        <v>160</v>
      </c>
      <c r="L239" s="179">
        <f t="shared" si="71"/>
        <v>679</v>
      </c>
      <c r="M239" s="174">
        <v>90</v>
      </c>
      <c r="N239" s="175">
        <v>589</v>
      </c>
      <c r="O239" s="176">
        <f t="shared" si="72"/>
        <v>4.24375</v>
      </c>
      <c r="P239" s="181">
        <f t="shared" si="72"/>
        <v>0.1325478645066274</v>
      </c>
      <c r="Q239" s="256"/>
      <c r="R239" s="221"/>
      <c r="S239" s="179">
        <f t="shared" si="73"/>
        <v>-170</v>
      </c>
      <c r="T239" s="174">
        <f t="shared" si="73"/>
        <v>-54</v>
      </c>
      <c r="U239" s="180">
        <f t="shared" si="73"/>
        <v>-116</v>
      </c>
    </row>
    <row r="240" spans="1:21" ht="13.5" customHeight="1">
      <c r="A240" s="295">
        <v>3</v>
      </c>
      <c r="B240" s="183" t="s">
        <v>347</v>
      </c>
      <c r="C240" s="184" t="s">
        <v>240</v>
      </c>
      <c r="D240" s="213">
        <v>160</v>
      </c>
      <c r="E240" s="190">
        <f t="shared" si="69"/>
        <v>101</v>
      </c>
      <c r="F240" s="185">
        <v>19</v>
      </c>
      <c r="G240" s="186">
        <v>82</v>
      </c>
      <c r="H240" s="187">
        <f t="shared" si="70"/>
        <v>0.63125</v>
      </c>
      <c r="I240" s="181">
        <f t="shared" si="70"/>
        <v>0.18811881188118812</v>
      </c>
      <c r="J240" s="236"/>
      <c r="K240" s="213">
        <v>160</v>
      </c>
      <c r="L240" s="190">
        <f t="shared" si="71"/>
        <v>133</v>
      </c>
      <c r="M240" s="185">
        <v>37</v>
      </c>
      <c r="N240" s="186">
        <v>96</v>
      </c>
      <c r="O240" s="187">
        <f t="shared" si="72"/>
        <v>0.83125</v>
      </c>
      <c r="P240" s="181">
        <f t="shared" si="72"/>
        <v>0.2781954887218045</v>
      </c>
      <c r="Q240" s="236"/>
      <c r="R240" s="226"/>
      <c r="S240" s="190">
        <f t="shared" si="73"/>
        <v>-32</v>
      </c>
      <c r="T240" s="185">
        <f t="shared" si="73"/>
        <v>-18</v>
      </c>
      <c r="U240" s="191">
        <f t="shared" si="73"/>
        <v>-14</v>
      </c>
    </row>
    <row r="241" spans="1:21" s="158" customFormat="1" ht="13.5" customHeight="1">
      <c r="A241" s="273">
        <v>3</v>
      </c>
      <c r="B241" s="148" t="s">
        <v>33</v>
      </c>
      <c r="C241" s="149" t="s">
        <v>138</v>
      </c>
      <c r="D241" s="150">
        <f>SUM(D238:D240)</f>
        <v>355</v>
      </c>
      <c r="E241" s="154">
        <f t="shared" si="69"/>
        <v>1670</v>
      </c>
      <c r="F241" s="151">
        <f>SUM(F238:F240)</f>
        <v>88</v>
      </c>
      <c r="G241" s="152">
        <f>SUM(G238:G240)</f>
        <v>1582</v>
      </c>
      <c r="H241" s="153">
        <f t="shared" si="70"/>
        <v>4.704225352112676</v>
      </c>
      <c r="I241" s="156">
        <f t="shared" si="70"/>
        <v>0.05269461077844311</v>
      </c>
      <c r="J241" s="215">
        <f>F241/D241</f>
        <v>0.24788732394366197</v>
      </c>
      <c r="K241" s="150">
        <f>SUM(K238:K240)</f>
        <v>355</v>
      </c>
      <c r="L241" s="154">
        <f t="shared" si="71"/>
        <v>1945</v>
      </c>
      <c r="M241" s="151">
        <f>SUM(M238:M240)</f>
        <v>190</v>
      </c>
      <c r="N241" s="152">
        <f>SUM(N238:N240)</f>
        <v>1755</v>
      </c>
      <c r="O241" s="153">
        <f t="shared" si="72"/>
        <v>5.47887323943662</v>
      </c>
      <c r="P241" s="156">
        <f t="shared" si="72"/>
        <v>0.09768637532133675</v>
      </c>
      <c r="Q241" s="215">
        <f>M241/K241</f>
        <v>0.5352112676056338</v>
      </c>
      <c r="R241" s="150">
        <f t="shared" si="73"/>
        <v>0</v>
      </c>
      <c r="S241" s="154">
        <f t="shared" si="73"/>
        <v>-275</v>
      </c>
      <c r="T241" s="151">
        <f t="shared" si="73"/>
        <v>-102</v>
      </c>
      <c r="U241" s="155">
        <f t="shared" si="73"/>
        <v>-173</v>
      </c>
    </row>
    <row r="242" spans="1:21" ht="13.5" customHeight="1">
      <c r="A242" s="272">
        <v>3</v>
      </c>
      <c r="B242" s="267" t="s">
        <v>349</v>
      </c>
      <c r="C242" s="268" t="s">
        <v>238</v>
      </c>
      <c r="D242" s="221">
        <v>145</v>
      </c>
      <c r="E242" s="200">
        <f t="shared" si="69"/>
        <v>268</v>
      </c>
      <c r="F242" s="201">
        <v>236</v>
      </c>
      <c r="G242" s="203">
        <v>32</v>
      </c>
      <c r="H242" s="204">
        <f t="shared" si="70"/>
        <v>1.8482758620689654</v>
      </c>
      <c r="I242" s="181">
        <f t="shared" si="70"/>
        <v>0.8805970149253731</v>
      </c>
      <c r="J242" s="170"/>
      <c r="K242" s="221">
        <v>145</v>
      </c>
      <c r="L242" s="200">
        <f t="shared" si="71"/>
        <v>291</v>
      </c>
      <c r="M242" s="201">
        <v>266</v>
      </c>
      <c r="N242" s="203">
        <v>25</v>
      </c>
      <c r="O242" s="204">
        <f t="shared" si="72"/>
        <v>2.0068965517241377</v>
      </c>
      <c r="P242" s="181">
        <f t="shared" si="72"/>
        <v>0.9140893470790378</v>
      </c>
      <c r="Q242" s="170"/>
      <c r="R242" s="221">
        <f t="shared" si="73"/>
        <v>0</v>
      </c>
      <c r="S242" s="200">
        <f t="shared" si="73"/>
        <v>-23</v>
      </c>
      <c r="T242" s="201">
        <f t="shared" si="73"/>
        <v>-30</v>
      </c>
      <c r="U242" s="202">
        <f t="shared" si="73"/>
        <v>7</v>
      </c>
    </row>
    <row r="243" spans="1:21" s="158" customFormat="1" ht="13.5" customHeight="1">
      <c r="A243" s="273">
        <v>3</v>
      </c>
      <c r="B243" s="148" t="s">
        <v>34</v>
      </c>
      <c r="C243" s="149" t="s">
        <v>138</v>
      </c>
      <c r="D243" s="150">
        <f>SUM(D242)</f>
        <v>145</v>
      </c>
      <c r="E243" s="154">
        <f t="shared" si="69"/>
        <v>268</v>
      </c>
      <c r="F243" s="151">
        <f>SUM(F242)</f>
        <v>236</v>
      </c>
      <c r="G243" s="152">
        <f>SUM(G242)</f>
        <v>32</v>
      </c>
      <c r="H243" s="153">
        <f t="shared" si="70"/>
        <v>1.8482758620689654</v>
      </c>
      <c r="I243" s="156">
        <f t="shared" si="70"/>
        <v>0.8805970149253731</v>
      </c>
      <c r="J243" s="192">
        <f>F243/D243</f>
        <v>1.6275862068965516</v>
      </c>
      <c r="K243" s="150">
        <f>SUM(K242)</f>
        <v>145</v>
      </c>
      <c r="L243" s="154">
        <f t="shared" si="71"/>
        <v>291</v>
      </c>
      <c r="M243" s="151">
        <f>SUM(M242)</f>
        <v>266</v>
      </c>
      <c r="N243" s="152">
        <f>SUM(N242)</f>
        <v>25</v>
      </c>
      <c r="O243" s="153">
        <f t="shared" si="72"/>
        <v>2.0068965517241377</v>
      </c>
      <c r="P243" s="156">
        <f t="shared" si="72"/>
        <v>0.9140893470790378</v>
      </c>
      <c r="Q243" s="192">
        <f>M243/K243</f>
        <v>1.8344827586206895</v>
      </c>
      <c r="R243" s="150">
        <f t="shared" si="73"/>
        <v>0</v>
      </c>
      <c r="S243" s="154">
        <f t="shared" si="73"/>
        <v>-23</v>
      </c>
      <c r="T243" s="151">
        <f t="shared" si="73"/>
        <v>-30</v>
      </c>
      <c r="U243" s="155">
        <f t="shared" si="73"/>
        <v>7</v>
      </c>
    </row>
    <row r="244" spans="1:21" ht="13.5" customHeight="1">
      <c r="A244" s="272">
        <v>3</v>
      </c>
      <c r="B244" s="267" t="s">
        <v>97</v>
      </c>
      <c r="C244" s="300" t="s">
        <v>350</v>
      </c>
      <c r="D244" s="221">
        <v>40</v>
      </c>
      <c r="E244" s="200">
        <f t="shared" si="69"/>
        <v>56</v>
      </c>
      <c r="F244" s="201">
        <v>35</v>
      </c>
      <c r="G244" s="203">
        <v>21</v>
      </c>
      <c r="H244" s="204">
        <f t="shared" si="70"/>
        <v>1.4</v>
      </c>
      <c r="I244" s="181">
        <f t="shared" si="70"/>
        <v>0.625</v>
      </c>
      <c r="J244" s="170"/>
      <c r="K244" s="221">
        <v>40</v>
      </c>
      <c r="L244" s="200">
        <f t="shared" si="71"/>
        <v>74</v>
      </c>
      <c r="M244" s="201">
        <v>48</v>
      </c>
      <c r="N244" s="203">
        <v>26</v>
      </c>
      <c r="O244" s="204">
        <f t="shared" si="72"/>
        <v>1.85</v>
      </c>
      <c r="P244" s="181">
        <f t="shared" si="72"/>
        <v>0.6486486486486487</v>
      </c>
      <c r="Q244" s="170"/>
      <c r="R244" s="221">
        <f t="shared" si="73"/>
        <v>0</v>
      </c>
      <c r="S244" s="200">
        <f t="shared" si="73"/>
        <v>-18</v>
      </c>
      <c r="T244" s="201">
        <f t="shared" si="73"/>
        <v>-13</v>
      </c>
      <c r="U244" s="202">
        <f t="shared" si="73"/>
        <v>-5</v>
      </c>
    </row>
    <row r="245" spans="1:21" s="158" customFormat="1" ht="13.5" customHeight="1">
      <c r="A245" s="273">
        <v>3</v>
      </c>
      <c r="B245" s="148" t="s">
        <v>351</v>
      </c>
      <c r="C245" s="149" t="s">
        <v>138</v>
      </c>
      <c r="D245" s="150">
        <f>SUM(D244)</f>
        <v>40</v>
      </c>
      <c r="E245" s="154">
        <f t="shared" si="69"/>
        <v>56</v>
      </c>
      <c r="F245" s="151">
        <f>SUM(F244)</f>
        <v>35</v>
      </c>
      <c r="G245" s="152">
        <f>SUM(G244)</f>
        <v>21</v>
      </c>
      <c r="H245" s="153">
        <f t="shared" si="70"/>
        <v>1.4</v>
      </c>
      <c r="I245" s="156">
        <f t="shared" si="70"/>
        <v>0.625</v>
      </c>
      <c r="J245" s="215">
        <f>F245/D245</f>
        <v>0.875</v>
      </c>
      <c r="K245" s="150">
        <f>SUM(K244)</f>
        <v>40</v>
      </c>
      <c r="L245" s="154">
        <f t="shared" si="71"/>
        <v>74</v>
      </c>
      <c r="M245" s="151">
        <f>SUM(M244)</f>
        <v>48</v>
      </c>
      <c r="N245" s="152">
        <f>SUM(N244)</f>
        <v>26</v>
      </c>
      <c r="O245" s="153">
        <f t="shared" si="72"/>
        <v>1.85</v>
      </c>
      <c r="P245" s="156">
        <f t="shared" si="72"/>
        <v>0.6486486486486487</v>
      </c>
      <c r="Q245" s="192">
        <f>M245/K245</f>
        <v>1.2</v>
      </c>
      <c r="R245" s="150">
        <f t="shared" si="73"/>
        <v>0</v>
      </c>
      <c r="S245" s="154">
        <f t="shared" si="73"/>
        <v>-18</v>
      </c>
      <c r="T245" s="151">
        <f t="shared" si="73"/>
        <v>-13</v>
      </c>
      <c r="U245" s="155">
        <f t="shared" si="73"/>
        <v>-5</v>
      </c>
    </row>
    <row r="246" spans="1:21" ht="13.5" customHeight="1">
      <c r="A246" s="272">
        <v>3</v>
      </c>
      <c r="B246" s="267" t="s">
        <v>71</v>
      </c>
      <c r="C246" s="268" t="s">
        <v>238</v>
      </c>
      <c r="D246" s="221">
        <v>150</v>
      </c>
      <c r="E246" s="200">
        <f t="shared" si="69"/>
        <v>201</v>
      </c>
      <c r="F246" s="201">
        <v>171</v>
      </c>
      <c r="G246" s="203">
        <v>30</v>
      </c>
      <c r="H246" s="204">
        <f t="shared" si="70"/>
        <v>1.34</v>
      </c>
      <c r="I246" s="181">
        <f t="shared" si="70"/>
        <v>0.8507462686567164</v>
      </c>
      <c r="J246" s="170"/>
      <c r="K246" s="221">
        <v>150</v>
      </c>
      <c r="L246" s="200">
        <f t="shared" si="71"/>
        <v>261</v>
      </c>
      <c r="M246" s="201">
        <v>207</v>
      </c>
      <c r="N246" s="203">
        <v>54</v>
      </c>
      <c r="O246" s="204">
        <f t="shared" si="72"/>
        <v>1.74</v>
      </c>
      <c r="P246" s="181">
        <f t="shared" si="72"/>
        <v>0.7931034482758621</v>
      </c>
      <c r="Q246" s="170"/>
      <c r="R246" s="221">
        <f t="shared" si="73"/>
        <v>0</v>
      </c>
      <c r="S246" s="200">
        <f t="shared" si="73"/>
        <v>-60</v>
      </c>
      <c r="T246" s="201">
        <f t="shared" si="73"/>
        <v>-36</v>
      </c>
      <c r="U246" s="202">
        <f t="shared" si="73"/>
        <v>-24</v>
      </c>
    </row>
    <row r="247" spans="1:21" s="158" customFormat="1" ht="13.5" customHeight="1">
      <c r="A247" s="273">
        <v>3</v>
      </c>
      <c r="B247" s="148" t="s">
        <v>352</v>
      </c>
      <c r="C247" s="149" t="s">
        <v>138</v>
      </c>
      <c r="D247" s="150">
        <f>SUM(D246)</f>
        <v>150</v>
      </c>
      <c r="E247" s="154">
        <f t="shared" si="69"/>
        <v>201</v>
      </c>
      <c r="F247" s="151">
        <f>SUM(F246)</f>
        <v>171</v>
      </c>
      <c r="G247" s="152">
        <f>SUM(G246)</f>
        <v>30</v>
      </c>
      <c r="H247" s="153">
        <f t="shared" si="70"/>
        <v>1.34</v>
      </c>
      <c r="I247" s="156">
        <f t="shared" si="70"/>
        <v>0.8507462686567164</v>
      </c>
      <c r="J247" s="192">
        <f>F247/D247</f>
        <v>1.14</v>
      </c>
      <c r="K247" s="150">
        <f>SUM(K246)</f>
        <v>150</v>
      </c>
      <c r="L247" s="154">
        <f t="shared" si="71"/>
        <v>261</v>
      </c>
      <c r="M247" s="151">
        <f>SUM(M246)</f>
        <v>207</v>
      </c>
      <c r="N247" s="152">
        <f>SUM(N246)</f>
        <v>54</v>
      </c>
      <c r="O247" s="153">
        <f t="shared" si="72"/>
        <v>1.74</v>
      </c>
      <c r="P247" s="156">
        <f t="shared" si="72"/>
        <v>0.7931034482758621</v>
      </c>
      <c r="Q247" s="192">
        <f>M247/K247</f>
        <v>1.38</v>
      </c>
      <c r="R247" s="150">
        <f t="shared" si="73"/>
        <v>0</v>
      </c>
      <c r="S247" s="154">
        <f t="shared" si="73"/>
        <v>-60</v>
      </c>
      <c r="T247" s="151">
        <f t="shared" si="73"/>
        <v>-36</v>
      </c>
      <c r="U247" s="155">
        <f t="shared" si="73"/>
        <v>-24</v>
      </c>
    </row>
    <row r="248" spans="1:21" ht="13.5" customHeight="1">
      <c r="A248" s="274">
        <v>3</v>
      </c>
      <c r="B248" s="160" t="s">
        <v>91</v>
      </c>
      <c r="C248" s="161" t="s">
        <v>170</v>
      </c>
      <c r="D248" s="166">
        <v>40</v>
      </c>
      <c r="E248" s="167">
        <f t="shared" si="69"/>
        <v>136</v>
      </c>
      <c r="F248" s="162">
        <v>55</v>
      </c>
      <c r="G248" s="163">
        <v>81</v>
      </c>
      <c r="H248" s="164">
        <f t="shared" si="70"/>
        <v>3.4</v>
      </c>
      <c r="I248" s="181">
        <f t="shared" si="70"/>
        <v>0.40441176470588236</v>
      </c>
      <c r="J248" s="234"/>
      <c r="K248" s="166">
        <v>40</v>
      </c>
      <c r="L248" s="167">
        <f t="shared" si="71"/>
        <v>154</v>
      </c>
      <c r="M248" s="162">
        <v>54</v>
      </c>
      <c r="N248" s="163">
        <v>100</v>
      </c>
      <c r="O248" s="164">
        <f t="shared" si="72"/>
        <v>3.85</v>
      </c>
      <c r="P248" s="181">
        <f t="shared" si="72"/>
        <v>0.35064935064935066</v>
      </c>
      <c r="Q248" s="234"/>
      <c r="R248" s="166">
        <f t="shared" si="73"/>
        <v>0</v>
      </c>
      <c r="S248" s="167">
        <f t="shared" si="73"/>
        <v>-18</v>
      </c>
      <c r="T248" s="162">
        <f t="shared" si="73"/>
        <v>1</v>
      </c>
      <c r="U248" s="168">
        <f t="shared" si="73"/>
        <v>-19</v>
      </c>
    </row>
    <row r="249" spans="1:21" ht="13.5" customHeight="1">
      <c r="A249" s="284">
        <v>3</v>
      </c>
      <c r="B249" s="172" t="s">
        <v>91</v>
      </c>
      <c r="C249" s="173" t="s">
        <v>150</v>
      </c>
      <c r="D249" s="178">
        <v>120</v>
      </c>
      <c r="E249" s="179">
        <f t="shared" si="69"/>
        <v>281</v>
      </c>
      <c r="F249" s="174">
        <v>200</v>
      </c>
      <c r="G249" s="175">
        <v>81</v>
      </c>
      <c r="H249" s="176">
        <f t="shared" si="70"/>
        <v>2.341666666666667</v>
      </c>
      <c r="I249" s="181">
        <f t="shared" si="70"/>
        <v>0.7117437722419929</v>
      </c>
      <c r="J249" s="256"/>
      <c r="K249" s="178">
        <v>120</v>
      </c>
      <c r="L249" s="179">
        <f t="shared" si="71"/>
        <v>230</v>
      </c>
      <c r="M249" s="174">
        <v>149</v>
      </c>
      <c r="N249" s="175">
        <v>81</v>
      </c>
      <c r="O249" s="176">
        <f t="shared" si="72"/>
        <v>1.9166666666666667</v>
      </c>
      <c r="P249" s="181">
        <f t="shared" si="72"/>
        <v>0.6478260869565218</v>
      </c>
      <c r="Q249" s="256"/>
      <c r="R249" s="178">
        <f t="shared" si="73"/>
        <v>0</v>
      </c>
      <c r="S249" s="179">
        <f t="shared" si="73"/>
        <v>51</v>
      </c>
      <c r="T249" s="174">
        <f t="shared" si="73"/>
        <v>51</v>
      </c>
      <c r="U249" s="180">
        <f t="shared" si="73"/>
        <v>0</v>
      </c>
    </row>
    <row r="250" spans="1:21" ht="13.5" customHeight="1">
      <c r="A250" s="295">
        <v>3</v>
      </c>
      <c r="B250" s="183" t="s">
        <v>91</v>
      </c>
      <c r="C250" s="184" t="s">
        <v>353</v>
      </c>
      <c r="D250" s="189">
        <v>80</v>
      </c>
      <c r="E250" s="190">
        <f t="shared" si="69"/>
        <v>83</v>
      </c>
      <c r="F250" s="185">
        <v>83</v>
      </c>
      <c r="G250" s="186"/>
      <c r="H250" s="187">
        <f t="shared" si="70"/>
        <v>1.0375</v>
      </c>
      <c r="I250" s="181">
        <f t="shared" si="70"/>
        <v>1</v>
      </c>
      <c r="J250" s="236"/>
      <c r="K250" s="189">
        <v>80</v>
      </c>
      <c r="L250" s="190">
        <f t="shared" si="71"/>
        <v>80</v>
      </c>
      <c r="M250" s="185">
        <v>80</v>
      </c>
      <c r="N250" s="186"/>
      <c r="O250" s="187">
        <f t="shared" si="72"/>
        <v>1</v>
      </c>
      <c r="P250" s="181">
        <f t="shared" si="72"/>
        <v>1</v>
      </c>
      <c r="Q250" s="236"/>
      <c r="R250" s="189">
        <f t="shared" si="73"/>
        <v>0</v>
      </c>
      <c r="S250" s="190">
        <f t="shared" si="73"/>
        <v>3</v>
      </c>
      <c r="T250" s="185">
        <f t="shared" si="73"/>
        <v>3</v>
      </c>
      <c r="U250" s="191">
        <f t="shared" si="73"/>
        <v>0</v>
      </c>
    </row>
    <row r="251" spans="1:21" s="158" customFormat="1" ht="13.5" customHeight="1">
      <c r="A251" s="273">
        <v>3</v>
      </c>
      <c r="B251" s="148" t="s">
        <v>354</v>
      </c>
      <c r="C251" s="149" t="s">
        <v>138</v>
      </c>
      <c r="D251" s="150">
        <f>SUM(D248:D250)</f>
        <v>240</v>
      </c>
      <c r="E251" s="154">
        <f t="shared" si="69"/>
        <v>500</v>
      </c>
      <c r="F251" s="151">
        <f>SUM(F248:F250)</f>
        <v>338</v>
      </c>
      <c r="G251" s="152">
        <f>SUM(G248:G250)</f>
        <v>162</v>
      </c>
      <c r="H251" s="153">
        <f t="shared" si="70"/>
        <v>2.0833333333333335</v>
      </c>
      <c r="I251" s="156">
        <f t="shared" si="70"/>
        <v>0.676</v>
      </c>
      <c r="J251" s="192">
        <f>F251/D251</f>
        <v>1.4083333333333334</v>
      </c>
      <c r="K251" s="150">
        <f>SUM(K248:K250)</f>
        <v>240</v>
      </c>
      <c r="L251" s="154">
        <f t="shared" si="71"/>
        <v>464</v>
      </c>
      <c r="M251" s="151">
        <f>SUM(M248:M250)</f>
        <v>283</v>
      </c>
      <c r="N251" s="152">
        <f>SUM(N248:N250)</f>
        <v>181</v>
      </c>
      <c r="O251" s="153">
        <f t="shared" si="72"/>
        <v>1.9333333333333333</v>
      </c>
      <c r="P251" s="156">
        <f t="shared" si="72"/>
        <v>0.6099137931034483</v>
      </c>
      <c r="Q251" s="192">
        <f>M251/K251</f>
        <v>1.1791666666666667</v>
      </c>
      <c r="R251" s="150">
        <f t="shared" si="73"/>
        <v>0</v>
      </c>
      <c r="S251" s="154">
        <f t="shared" si="73"/>
        <v>36</v>
      </c>
      <c r="T251" s="151">
        <f t="shared" si="73"/>
        <v>55</v>
      </c>
      <c r="U251" s="155">
        <f t="shared" si="73"/>
        <v>-19</v>
      </c>
    </row>
    <row r="252" spans="1:21" ht="13.5" customHeight="1">
      <c r="A252" s="274">
        <v>3</v>
      </c>
      <c r="B252" s="160" t="s">
        <v>355</v>
      </c>
      <c r="C252" s="161" t="s">
        <v>356</v>
      </c>
      <c r="D252" s="166">
        <v>30</v>
      </c>
      <c r="E252" s="167">
        <f t="shared" si="69"/>
        <v>368</v>
      </c>
      <c r="F252" s="162">
        <v>12</v>
      </c>
      <c r="G252" s="163">
        <v>356</v>
      </c>
      <c r="H252" s="265">
        <f t="shared" si="70"/>
        <v>12.266666666666667</v>
      </c>
      <c r="I252" s="181">
        <f t="shared" si="70"/>
        <v>0.03260869565217391</v>
      </c>
      <c r="J252" s="234"/>
      <c r="K252" s="166">
        <v>30</v>
      </c>
      <c r="L252" s="167">
        <f t="shared" si="71"/>
        <v>362</v>
      </c>
      <c r="M252" s="162">
        <v>20</v>
      </c>
      <c r="N252" s="163">
        <v>342</v>
      </c>
      <c r="O252" s="265">
        <f t="shared" si="72"/>
        <v>12.066666666666666</v>
      </c>
      <c r="P252" s="181">
        <f t="shared" si="72"/>
        <v>0.055248618784530384</v>
      </c>
      <c r="Q252" s="234"/>
      <c r="R252" s="166">
        <f t="shared" si="73"/>
        <v>0</v>
      </c>
      <c r="S252" s="167">
        <f t="shared" si="73"/>
        <v>6</v>
      </c>
      <c r="T252" s="162">
        <f t="shared" si="73"/>
        <v>-8</v>
      </c>
      <c r="U252" s="168">
        <f t="shared" si="73"/>
        <v>14</v>
      </c>
    </row>
    <row r="253" spans="1:21" ht="13.5" customHeight="1">
      <c r="A253" s="284">
        <v>3</v>
      </c>
      <c r="B253" s="172" t="s">
        <v>355</v>
      </c>
      <c r="C253" s="173" t="s">
        <v>357</v>
      </c>
      <c r="D253" s="178">
        <v>70</v>
      </c>
      <c r="E253" s="179">
        <f t="shared" si="69"/>
        <v>589</v>
      </c>
      <c r="F253" s="174">
        <v>107</v>
      </c>
      <c r="G253" s="175">
        <v>482</v>
      </c>
      <c r="H253" s="176">
        <f t="shared" si="70"/>
        <v>8.414285714285715</v>
      </c>
      <c r="I253" s="181">
        <f t="shared" si="70"/>
        <v>0.18166383701188454</v>
      </c>
      <c r="J253" s="256"/>
      <c r="K253" s="178">
        <v>70</v>
      </c>
      <c r="L253" s="179">
        <f t="shared" si="71"/>
        <v>521</v>
      </c>
      <c r="M253" s="174">
        <v>94</v>
      </c>
      <c r="N253" s="175">
        <v>427</v>
      </c>
      <c r="O253" s="176">
        <f t="shared" si="72"/>
        <v>7.442857142857143</v>
      </c>
      <c r="P253" s="181">
        <f t="shared" si="72"/>
        <v>0.18042226487523993</v>
      </c>
      <c r="Q253" s="256"/>
      <c r="R253" s="178">
        <f t="shared" si="73"/>
        <v>0</v>
      </c>
      <c r="S253" s="179">
        <f t="shared" si="73"/>
        <v>68</v>
      </c>
      <c r="T253" s="174">
        <f t="shared" si="73"/>
        <v>13</v>
      </c>
      <c r="U253" s="180">
        <f t="shared" si="73"/>
        <v>55</v>
      </c>
    </row>
    <row r="254" spans="1:21" ht="13.5" customHeight="1">
      <c r="A254" s="284">
        <v>3</v>
      </c>
      <c r="B254" s="183" t="s">
        <v>355</v>
      </c>
      <c r="C254" s="184" t="s">
        <v>185</v>
      </c>
      <c r="D254" s="189">
        <v>140</v>
      </c>
      <c r="E254" s="190">
        <f>F254+G254</f>
        <v>649</v>
      </c>
      <c r="F254" s="185">
        <v>151</v>
      </c>
      <c r="G254" s="186">
        <v>498</v>
      </c>
      <c r="H254" s="187">
        <f>E254/D254</f>
        <v>4.635714285714286</v>
      </c>
      <c r="I254" s="235">
        <f>F254/E254</f>
        <v>0.23266563944530047</v>
      </c>
      <c r="J254" s="236"/>
      <c r="K254" s="189">
        <v>140</v>
      </c>
      <c r="L254" s="190">
        <f>M254+N254</f>
        <v>611</v>
      </c>
      <c r="M254" s="185">
        <v>150</v>
      </c>
      <c r="N254" s="186">
        <v>461</v>
      </c>
      <c r="O254" s="187">
        <f aca="true" t="shared" si="74" ref="O254:P257">L254/K254</f>
        <v>4.364285714285714</v>
      </c>
      <c r="P254" s="235">
        <f t="shared" si="74"/>
        <v>0.24549918166939444</v>
      </c>
      <c r="Q254" s="236"/>
      <c r="R254" s="189">
        <f t="shared" si="73"/>
        <v>0</v>
      </c>
      <c r="S254" s="190">
        <f t="shared" si="73"/>
        <v>38</v>
      </c>
      <c r="T254" s="185">
        <f t="shared" si="73"/>
        <v>1</v>
      </c>
      <c r="U254" s="191">
        <f t="shared" si="73"/>
        <v>37</v>
      </c>
    </row>
    <row r="255" spans="1:21" ht="13.5" customHeight="1">
      <c r="A255" s="233">
        <v>2</v>
      </c>
      <c r="B255" s="183" t="s">
        <v>355</v>
      </c>
      <c r="C255" s="270" t="s">
        <v>202</v>
      </c>
      <c r="D255" s="213">
        <v>30</v>
      </c>
      <c r="E255" s="254">
        <f>F255+G255</f>
        <v>114</v>
      </c>
      <c r="F255" s="206">
        <v>32</v>
      </c>
      <c r="G255" s="207">
        <v>82</v>
      </c>
      <c r="H255" s="261">
        <f>E255/D255</f>
        <v>3.8</v>
      </c>
      <c r="I255" s="271">
        <f>F255/E255</f>
        <v>0.2807017543859649</v>
      </c>
      <c r="J255" s="262"/>
      <c r="K255" s="213">
        <v>30</v>
      </c>
      <c r="L255" s="254">
        <f>M255+N255</f>
        <v>113</v>
      </c>
      <c r="M255" s="206">
        <v>33</v>
      </c>
      <c r="N255" s="207">
        <v>80</v>
      </c>
      <c r="O255" s="261">
        <f t="shared" si="74"/>
        <v>3.7666666666666666</v>
      </c>
      <c r="P255" s="271">
        <f t="shared" si="74"/>
        <v>0.2920353982300885</v>
      </c>
      <c r="Q255" s="262"/>
      <c r="R255" s="213">
        <f t="shared" si="73"/>
        <v>0</v>
      </c>
      <c r="S255" s="254">
        <f t="shared" si="73"/>
        <v>1</v>
      </c>
      <c r="T255" s="206">
        <f t="shared" si="73"/>
        <v>-1</v>
      </c>
      <c r="U255" s="255">
        <f t="shared" si="73"/>
        <v>2</v>
      </c>
    </row>
    <row r="256" spans="1:21" s="158" customFormat="1" ht="13.5" customHeight="1">
      <c r="A256" s="273">
        <v>3</v>
      </c>
      <c r="B256" s="148" t="s">
        <v>358</v>
      </c>
      <c r="C256" s="149" t="s">
        <v>138</v>
      </c>
      <c r="D256" s="150">
        <f>SUM(D252:D255)</f>
        <v>270</v>
      </c>
      <c r="E256" s="154">
        <f t="shared" si="69"/>
        <v>1720</v>
      </c>
      <c r="F256" s="151">
        <f>SUM(F252:F255)</f>
        <v>302</v>
      </c>
      <c r="G256" s="152">
        <f>SUM(G252:G255)</f>
        <v>1418</v>
      </c>
      <c r="H256" s="153">
        <f t="shared" si="70"/>
        <v>6.37037037037037</v>
      </c>
      <c r="I256" s="156">
        <f t="shared" si="70"/>
        <v>0.1755813953488372</v>
      </c>
      <c r="J256" s="192">
        <f>F256/D256</f>
        <v>1.1185185185185185</v>
      </c>
      <c r="K256" s="150">
        <f>SUM(K252:K255)</f>
        <v>270</v>
      </c>
      <c r="L256" s="154">
        <f>M256+N256</f>
        <v>1607</v>
      </c>
      <c r="M256" s="151">
        <f>SUM(M252:M255)</f>
        <v>297</v>
      </c>
      <c r="N256" s="152">
        <f>SUM(N252:N255)</f>
        <v>1310</v>
      </c>
      <c r="O256" s="153">
        <f t="shared" si="74"/>
        <v>5.951851851851852</v>
      </c>
      <c r="P256" s="156">
        <f t="shared" si="74"/>
        <v>0.18481642812694463</v>
      </c>
      <c r="Q256" s="192">
        <f>M256/K256</f>
        <v>1.1</v>
      </c>
      <c r="R256" s="150">
        <f t="shared" si="73"/>
        <v>0</v>
      </c>
      <c r="S256" s="154">
        <f t="shared" si="73"/>
        <v>113</v>
      </c>
      <c r="T256" s="151">
        <f t="shared" si="73"/>
        <v>5</v>
      </c>
      <c r="U256" s="155">
        <f t="shared" si="73"/>
        <v>108</v>
      </c>
    </row>
    <row r="257" spans="1:21" ht="13.5" customHeight="1">
      <c r="A257" s="274">
        <v>3</v>
      </c>
      <c r="B257" s="160" t="s">
        <v>359</v>
      </c>
      <c r="C257" s="161" t="s">
        <v>360</v>
      </c>
      <c r="D257" s="216">
        <v>320</v>
      </c>
      <c r="E257" s="195">
        <f t="shared" si="69"/>
        <v>636</v>
      </c>
      <c r="F257" s="196">
        <v>240</v>
      </c>
      <c r="G257" s="197">
        <v>396</v>
      </c>
      <c r="H257" s="198">
        <f t="shared" si="70"/>
        <v>1.9875</v>
      </c>
      <c r="I257" s="144">
        <f t="shared" si="70"/>
        <v>0.37735849056603776</v>
      </c>
      <c r="J257" s="145"/>
      <c r="K257" s="216">
        <v>280</v>
      </c>
      <c r="L257" s="195">
        <f>M257+N257</f>
        <v>661</v>
      </c>
      <c r="M257" s="196">
        <v>248</v>
      </c>
      <c r="N257" s="197">
        <v>413</v>
      </c>
      <c r="O257" s="198">
        <f t="shared" si="74"/>
        <v>2.3607142857142858</v>
      </c>
      <c r="P257" s="144">
        <f t="shared" si="74"/>
        <v>0.3751891074130106</v>
      </c>
      <c r="Q257" s="145"/>
      <c r="R257" s="216">
        <f t="shared" si="73"/>
        <v>40</v>
      </c>
      <c r="S257" s="195">
        <f t="shared" si="73"/>
        <v>-25</v>
      </c>
      <c r="T257" s="196">
        <f t="shared" si="73"/>
        <v>-8</v>
      </c>
      <c r="U257" s="241">
        <f t="shared" si="73"/>
        <v>-17</v>
      </c>
    </row>
    <row r="258" spans="1:21" ht="13.5" customHeight="1">
      <c r="A258" s="284">
        <v>3</v>
      </c>
      <c r="B258" s="160" t="s">
        <v>359</v>
      </c>
      <c r="C258" s="264" t="s">
        <v>361</v>
      </c>
      <c r="D258" s="221"/>
      <c r="E258" s="200"/>
      <c r="F258" s="201"/>
      <c r="G258" s="203"/>
      <c r="H258" s="204"/>
      <c r="I258" s="205"/>
      <c r="J258" s="170"/>
      <c r="K258" s="221"/>
      <c r="L258" s="200"/>
      <c r="M258" s="201"/>
      <c r="N258" s="203"/>
      <c r="O258" s="204"/>
      <c r="P258" s="205"/>
      <c r="Q258" s="170"/>
      <c r="R258" s="221"/>
      <c r="S258" s="200"/>
      <c r="T258" s="201"/>
      <c r="U258" s="202"/>
    </row>
    <row r="259" spans="1:21" ht="13.5" customHeight="1">
      <c r="A259" s="284">
        <v>3</v>
      </c>
      <c r="B259" s="160" t="s">
        <v>359</v>
      </c>
      <c r="C259" s="173" t="s">
        <v>362</v>
      </c>
      <c r="D259" s="221"/>
      <c r="E259" s="200"/>
      <c r="F259" s="201"/>
      <c r="G259" s="203"/>
      <c r="H259" s="204"/>
      <c r="I259" s="205"/>
      <c r="J259" s="170"/>
      <c r="K259" s="221"/>
      <c r="L259" s="200"/>
      <c r="M259" s="201"/>
      <c r="N259" s="203"/>
      <c r="O259" s="204"/>
      <c r="P259" s="205"/>
      <c r="Q259" s="170"/>
      <c r="R259" s="221"/>
      <c r="S259" s="200"/>
      <c r="T259" s="201"/>
      <c r="U259" s="202"/>
    </row>
    <row r="260" spans="1:21" ht="13.5" customHeight="1">
      <c r="A260" s="295">
        <v>3</v>
      </c>
      <c r="B260" s="160" t="s">
        <v>359</v>
      </c>
      <c r="C260" s="184" t="s">
        <v>363</v>
      </c>
      <c r="D260" s="226"/>
      <c r="E260" s="208"/>
      <c r="F260" s="209"/>
      <c r="G260" s="210"/>
      <c r="H260" s="211"/>
      <c r="I260" s="212"/>
      <c r="J260" s="188"/>
      <c r="K260" s="226"/>
      <c r="L260" s="208"/>
      <c r="M260" s="209"/>
      <c r="N260" s="210"/>
      <c r="O260" s="211"/>
      <c r="P260" s="212"/>
      <c r="Q260" s="188"/>
      <c r="R260" s="226"/>
      <c r="S260" s="208"/>
      <c r="T260" s="209"/>
      <c r="U260" s="214"/>
    </row>
    <row r="261" spans="1:21" s="158" customFormat="1" ht="13.5" customHeight="1">
      <c r="A261" s="273">
        <v>3</v>
      </c>
      <c r="B261" s="148" t="s">
        <v>364</v>
      </c>
      <c r="C261" s="149" t="s">
        <v>138</v>
      </c>
      <c r="D261" s="150">
        <f>SUM(D257:D260)</f>
        <v>320</v>
      </c>
      <c r="E261" s="154">
        <f aca="true" t="shared" si="75" ref="E261:E311">F261+G261</f>
        <v>636</v>
      </c>
      <c r="F261" s="151">
        <f>SUM(F257:F260)</f>
        <v>240</v>
      </c>
      <c r="G261" s="152">
        <f>SUM(G257:G260)</f>
        <v>396</v>
      </c>
      <c r="H261" s="153">
        <f aca="true" t="shared" si="76" ref="H261:I277">E261/D261</f>
        <v>1.9875</v>
      </c>
      <c r="I261" s="156">
        <f t="shared" si="76"/>
        <v>0.37735849056603776</v>
      </c>
      <c r="J261" s="215">
        <f>F261/D261</f>
        <v>0.75</v>
      </c>
      <c r="K261" s="150">
        <f>SUM(K257:K260)</f>
        <v>280</v>
      </c>
      <c r="L261" s="154">
        <f>M261+N261</f>
        <v>661</v>
      </c>
      <c r="M261" s="151">
        <f>SUM(M257:M260)</f>
        <v>248</v>
      </c>
      <c r="N261" s="152">
        <f>SUM(N257:N260)</f>
        <v>413</v>
      </c>
      <c r="O261" s="153">
        <f>L261/K261</f>
        <v>2.3607142857142858</v>
      </c>
      <c r="P261" s="156">
        <f>M261/L261</f>
        <v>0.3751891074130106</v>
      </c>
      <c r="Q261" s="215">
        <f>M261/K261</f>
        <v>0.8857142857142857</v>
      </c>
      <c r="R261" s="150">
        <f aca="true" t="shared" si="77" ref="R261:U276">D261-K261</f>
        <v>40</v>
      </c>
      <c r="S261" s="154">
        <f t="shared" si="77"/>
        <v>-25</v>
      </c>
      <c r="T261" s="151">
        <f t="shared" si="77"/>
        <v>-8</v>
      </c>
      <c r="U261" s="155">
        <f t="shared" si="77"/>
        <v>-17</v>
      </c>
    </row>
    <row r="262" spans="1:21" ht="13.5" customHeight="1">
      <c r="A262" s="272">
        <v>3</v>
      </c>
      <c r="B262" s="267" t="s">
        <v>98</v>
      </c>
      <c r="C262" s="268" t="s">
        <v>365</v>
      </c>
      <c r="D262" s="221">
        <v>20</v>
      </c>
      <c r="E262" s="200">
        <f t="shared" si="75"/>
        <v>22</v>
      </c>
      <c r="F262" s="201"/>
      <c r="G262" s="203">
        <v>22</v>
      </c>
      <c r="H262" s="204">
        <f t="shared" si="76"/>
        <v>1.1</v>
      </c>
      <c r="I262" s="235">
        <f t="shared" si="76"/>
        <v>0</v>
      </c>
      <c r="J262" s="170"/>
      <c r="K262" s="221">
        <v>20</v>
      </c>
      <c r="L262" s="200">
        <f>M262+N262</f>
        <v>18</v>
      </c>
      <c r="M262" s="201"/>
      <c r="N262" s="203">
        <v>18</v>
      </c>
      <c r="O262" s="204">
        <f>L262/K262</f>
        <v>0.9</v>
      </c>
      <c r="P262" s="235">
        <f>M262/L262</f>
        <v>0</v>
      </c>
      <c r="Q262" s="170"/>
      <c r="R262" s="221">
        <f t="shared" si="77"/>
        <v>0</v>
      </c>
      <c r="S262" s="200">
        <f t="shared" si="77"/>
        <v>4</v>
      </c>
      <c r="T262" s="201">
        <f t="shared" si="77"/>
        <v>0</v>
      </c>
      <c r="U262" s="202">
        <f t="shared" si="77"/>
        <v>4</v>
      </c>
    </row>
    <row r="263" spans="1:21" ht="13.5" customHeight="1">
      <c r="A263" s="304">
        <v>3</v>
      </c>
      <c r="B263" s="251" t="s">
        <v>98</v>
      </c>
      <c r="C263" s="270" t="s">
        <v>366</v>
      </c>
      <c r="D263" s="213">
        <v>25</v>
      </c>
      <c r="E263" s="254"/>
      <c r="F263" s="206"/>
      <c r="G263" s="207"/>
      <c r="H263" s="261"/>
      <c r="I263" s="271"/>
      <c r="J263" s="262"/>
      <c r="K263" s="213">
        <v>25</v>
      </c>
      <c r="L263" s="254"/>
      <c r="M263" s="206"/>
      <c r="N263" s="207"/>
      <c r="O263" s="261"/>
      <c r="P263" s="271"/>
      <c r="Q263" s="262"/>
      <c r="R263" s="213">
        <f t="shared" si="77"/>
        <v>0</v>
      </c>
      <c r="S263" s="254"/>
      <c r="T263" s="206"/>
      <c r="U263" s="255"/>
    </row>
    <row r="264" spans="1:21" s="158" customFormat="1" ht="13.5" customHeight="1">
      <c r="A264" s="273">
        <v>3</v>
      </c>
      <c r="B264" s="148" t="s">
        <v>367</v>
      </c>
      <c r="C264" s="149" t="s">
        <v>138</v>
      </c>
      <c r="D264" s="150">
        <f>SUM(D262:D263)</f>
        <v>45</v>
      </c>
      <c r="E264" s="154">
        <f t="shared" si="75"/>
        <v>22</v>
      </c>
      <c r="F264" s="151">
        <f>SUM(F262)</f>
        <v>0</v>
      </c>
      <c r="G264" s="152">
        <f>SUM(G262)</f>
        <v>22</v>
      </c>
      <c r="H264" s="153">
        <f t="shared" si="76"/>
        <v>0.4888888888888889</v>
      </c>
      <c r="I264" s="156"/>
      <c r="J264" s="215"/>
      <c r="K264" s="150">
        <f>SUM(K262:K263)</f>
        <v>45</v>
      </c>
      <c r="L264" s="154">
        <f aca="true" t="shared" si="78" ref="L264:L279">M264+N264</f>
        <v>18</v>
      </c>
      <c r="M264" s="151">
        <f>SUM(M262)</f>
        <v>0</v>
      </c>
      <c r="N264" s="152">
        <f>SUM(N262)</f>
        <v>18</v>
      </c>
      <c r="O264" s="153">
        <f aca="true" t="shared" si="79" ref="O264:P279">L264/K264</f>
        <v>0.4</v>
      </c>
      <c r="P264" s="156"/>
      <c r="Q264" s="215"/>
      <c r="R264" s="150">
        <f t="shared" si="77"/>
        <v>0</v>
      </c>
      <c r="S264" s="154">
        <f t="shared" si="77"/>
        <v>4</v>
      </c>
      <c r="T264" s="151">
        <f t="shared" si="77"/>
        <v>0</v>
      </c>
      <c r="U264" s="155">
        <f t="shared" si="77"/>
        <v>4</v>
      </c>
    </row>
    <row r="265" spans="1:21" ht="13.5" customHeight="1">
      <c r="A265" s="274">
        <v>3</v>
      </c>
      <c r="B265" s="160" t="s">
        <v>93</v>
      </c>
      <c r="C265" s="161" t="s">
        <v>368</v>
      </c>
      <c r="D265" s="166">
        <v>80</v>
      </c>
      <c r="E265" s="167">
        <f t="shared" si="75"/>
        <v>417</v>
      </c>
      <c r="F265" s="162">
        <v>34</v>
      </c>
      <c r="G265" s="163">
        <v>383</v>
      </c>
      <c r="H265" s="164">
        <f t="shared" si="76"/>
        <v>5.2125</v>
      </c>
      <c r="I265" s="181">
        <f t="shared" si="76"/>
        <v>0.0815347721822542</v>
      </c>
      <c r="J265" s="234"/>
      <c r="K265" s="166">
        <v>80</v>
      </c>
      <c r="L265" s="167">
        <f t="shared" si="78"/>
        <v>434</v>
      </c>
      <c r="M265" s="162">
        <v>38</v>
      </c>
      <c r="N265" s="163">
        <v>396</v>
      </c>
      <c r="O265" s="164">
        <f t="shared" si="79"/>
        <v>5.425</v>
      </c>
      <c r="P265" s="181">
        <f t="shared" si="79"/>
        <v>0.08755760368663594</v>
      </c>
      <c r="Q265" s="234"/>
      <c r="R265" s="166">
        <f t="shared" si="77"/>
        <v>0</v>
      </c>
      <c r="S265" s="167">
        <f t="shared" si="77"/>
        <v>-17</v>
      </c>
      <c r="T265" s="162">
        <f t="shared" si="77"/>
        <v>-4</v>
      </c>
      <c r="U265" s="168">
        <f t="shared" si="77"/>
        <v>-13</v>
      </c>
    </row>
    <row r="266" spans="1:21" ht="13.5" customHeight="1">
      <c r="A266" s="284">
        <v>3</v>
      </c>
      <c r="B266" s="172" t="s">
        <v>93</v>
      </c>
      <c r="C266" s="173" t="s">
        <v>369</v>
      </c>
      <c r="D266" s="178">
        <v>80</v>
      </c>
      <c r="E266" s="179">
        <f t="shared" si="75"/>
        <v>223</v>
      </c>
      <c r="F266" s="174">
        <v>40</v>
      </c>
      <c r="G266" s="175">
        <v>183</v>
      </c>
      <c r="H266" s="176">
        <f t="shared" si="76"/>
        <v>2.7875</v>
      </c>
      <c r="I266" s="181">
        <f t="shared" si="76"/>
        <v>0.17937219730941703</v>
      </c>
      <c r="J266" s="256"/>
      <c r="K266" s="178">
        <v>80</v>
      </c>
      <c r="L266" s="179">
        <f t="shared" si="78"/>
        <v>259</v>
      </c>
      <c r="M266" s="174">
        <v>40</v>
      </c>
      <c r="N266" s="175">
        <v>219</v>
      </c>
      <c r="O266" s="176">
        <f t="shared" si="79"/>
        <v>3.2375</v>
      </c>
      <c r="P266" s="181">
        <f t="shared" si="79"/>
        <v>0.15444015444015444</v>
      </c>
      <c r="Q266" s="256"/>
      <c r="R266" s="178">
        <f t="shared" si="77"/>
        <v>0</v>
      </c>
      <c r="S266" s="179">
        <f t="shared" si="77"/>
        <v>-36</v>
      </c>
      <c r="T266" s="174">
        <f t="shared" si="77"/>
        <v>0</v>
      </c>
      <c r="U266" s="180">
        <f t="shared" si="77"/>
        <v>-36</v>
      </c>
    </row>
    <row r="267" spans="1:21" ht="13.5" customHeight="1">
      <c r="A267" s="295">
        <v>3</v>
      </c>
      <c r="B267" s="183" t="s">
        <v>93</v>
      </c>
      <c r="C267" s="184" t="s">
        <v>370</v>
      </c>
      <c r="D267" s="189">
        <v>80</v>
      </c>
      <c r="E267" s="190">
        <f t="shared" si="75"/>
        <v>190</v>
      </c>
      <c r="F267" s="185">
        <v>37</v>
      </c>
      <c r="G267" s="186">
        <v>153</v>
      </c>
      <c r="H267" s="187">
        <f t="shared" si="76"/>
        <v>2.375</v>
      </c>
      <c r="I267" s="181">
        <f t="shared" si="76"/>
        <v>0.19473684210526315</v>
      </c>
      <c r="J267" s="236"/>
      <c r="K267" s="189">
        <v>80</v>
      </c>
      <c r="L267" s="190">
        <f t="shared" si="78"/>
        <v>194</v>
      </c>
      <c r="M267" s="185">
        <v>53</v>
      </c>
      <c r="N267" s="186">
        <v>141</v>
      </c>
      <c r="O267" s="187">
        <f t="shared" si="79"/>
        <v>2.425</v>
      </c>
      <c r="P267" s="181">
        <f t="shared" si="79"/>
        <v>0.27319587628865977</v>
      </c>
      <c r="Q267" s="236"/>
      <c r="R267" s="189">
        <f t="shared" si="77"/>
        <v>0</v>
      </c>
      <c r="S267" s="190">
        <f t="shared" si="77"/>
        <v>-4</v>
      </c>
      <c r="T267" s="185">
        <f t="shared" si="77"/>
        <v>-16</v>
      </c>
      <c r="U267" s="191">
        <f t="shared" si="77"/>
        <v>12</v>
      </c>
    </row>
    <row r="268" spans="1:21" s="158" customFormat="1" ht="13.5" customHeight="1">
      <c r="A268" s="273">
        <v>3</v>
      </c>
      <c r="B268" s="148" t="s">
        <v>93</v>
      </c>
      <c r="C268" s="149" t="s">
        <v>138</v>
      </c>
      <c r="D268" s="150">
        <f>SUM(D265:D267)</f>
        <v>240</v>
      </c>
      <c r="E268" s="154">
        <f t="shared" si="75"/>
        <v>830</v>
      </c>
      <c r="F268" s="151">
        <f>SUM(F265:F267)</f>
        <v>111</v>
      </c>
      <c r="G268" s="152">
        <f>SUM(G265:G267)</f>
        <v>719</v>
      </c>
      <c r="H268" s="153">
        <f t="shared" si="76"/>
        <v>3.4583333333333335</v>
      </c>
      <c r="I268" s="156">
        <f t="shared" si="76"/>
        <v>0.13373493975903614</v>
      </c>
      <c r="J268" s="215">
        <f>F268/D268</f>
        <v>0.4625</v>
      </c>
      <c r="K268" s="150">
        <f>SUM(K265:K267)</f>
        <v>240</v>
      </c>
      <c r="L268" s="154">
        <f t="shared" si="78"/>
        <v>887</v>
      </c>
      <c r="M268" s="151">
        <f>SUM(M265:M267)</f>
        <v>131</v>
      </c>
      <c r="N268" s="152">
        <f>SUM(N265:N267)</f>
        <v>756</v>
      </c>
      <c r="O268" s="153">
        <f t="shared" si="79"/>
        <v>3.6958333333333333</v>
      </c>
      <c r="P268" s="156">
        <f t="shared" si="79"/>
        <v>0.14768883878241262</v>
      </c>
      <c r="Q268" s="215">
        <f>M268/K268</f>
        <v>0.5458333333333333</v>
      </c>
      <c r="R268" s="150">
        <f t="shared" si="77"/>
        <v>0</v>
      </c>
      <c r="S268" s="154">
        <f t="shared" si="77"/>
        <v>-57</v>
      </c>
      <c r="T268" s="151">
        <f t="shared" si="77"/>
        <v>-20</v>
      </c>
      <c r="U268" s="155">
        <f t="shared" si="77"/>
        <v>-37</v>
      </c>
    </row>
    <row r="269" spans="1:21" ht="13.5" customHeight="1">
      <c r="A269" s="274">
        <v>3</v>
      </c>
      <c r="B269" s="160" t="s">
        <v>73</v>
      </c>
      <c r="C269" s="161" t="s">
        <v>371</v>
      </c>
      <c r="D269" s="199">
        <v>40</v>
      </c>
      <c r="E269" s="195">
        <f t="shared" si="75"/>
        <v>2211</v>
      </c>
      <c r="F269" s="196">
        <v>168</v>
      </c>
      <c r="G269" s="197">
        <v>2043</v>
      </c>
      <c r="H269" s="305">
        <f>E269/(D269+D270+D271)</f>
        <v>11.055</v>
      </c>
      <c r="I269" s="140">
        <f>F269/E269</f>
        <v>0.07598371777476255</v>
      </c>
      <c r="J269" s="303"/>
      <c r="K269" s="199">
        <v>40</v>
      </c>
      <c r="L269" s="246">
        <f t="shared" si="78"/>
        <v>1727</v>
      </c>
      <c r="M269" s="193">
        <v>79</v>
      </c>
      <c r="N269" s="194">
        <v>1648</v>
      </c>
      <c r="O269" s="306">
        <f t="shared" si="79"/>
        <v>43.175</v>
      </c>
      <c r="P269" s="302">
        <f t="shared" si="79"/>
        <v>0.045744064852345105</v>
      </c>
      <c r="Q269" s="303"/>
      <c r="R269" s="166">
        <f t="shared" si="77"/>
        <v>0</v>
      </c>
      <c r="S269" s="195">
        <f>E269-(L269+L270+L271)</f>
        <v>-307</v>
      </c>
      <c r="T269" s="196">
        <f>F269-(M269+M270+M271)</f>
        <v>-54</v>
      </c>
      <c r="U269" s="241">
        <f>G269-(N269+N270+N271)</f>
        <v>-253</v>
      </c>
    </row>
    <row r="270" spans="1:21" ht="13.5" customHeight="1">
      <c r="A270" s="284">
        <v>3</v>
      </c>
      <c r="B270" s="172" t="s">
        <v>73</v>
      </c>
      <c r="C270" s="173" t="s">
        <v>372</v>
      </c>
      <c r="D270" s="178">
        <v>80</v>
      </c>
      <c r="E270" s="200"/>
      <c r="F270" s="201"/>
      <c r="G270" s="203"/>
      <c r="H270" s="204"/>
      <c r="I270" s="249"/>
      <c r="J270" s="256"/>
      <c r="K270" s="178">
        <v>80</v>
      </c>
      <c r="L270" s="179">
        <f t="shared" si="78"/>
        <v>536</v>
      </c>
      <c r="M270" s="174">
        <v>64</v>
      </c>
      <c r="N270" s="175">
        <v>472</v>
      </c>
      <c r="O270" s="176">
        <f t="shared" si="79"/>
        <v>6.7</v>
      </c>
      <c r="P270" s="181">
        <f t="shared" si="79"/>
        <v>0.11940298507462686</v>
      </c>
      <c r="Q270" s="256"/>
      <c r="R270" s="178">
        <f t="shared" si="77"/>
        <v>0</v>
      </c>
      <c r="S270" s="200"/>
      <c r="T270" s="201"/>
      <c r="U270" s="202"/>
    </row>
    <row r="271" spans="1:21" ht="13.5" customHeight="1">
      <c r="A271" s="284">
        <v>3</v>
      </c>
      <c r="B271" s="172" t="s">
        <v>73</v>
      </c>
      <c r="C271" s="173" t="s">
        <v>373</v>
      </c>
      <c r="D271" s="178">
        <v>80</v>
      </c>
      <c r="E271" s="167"/>
      <c r="F271" s="162"/>
      <c r="G271" s="163"/>
      <c r="H271" s="164"/>
      <c r="I271" s="165"/>
      <c r="J271" s="256"/>
      <c r="K271" s="178">
        <v>120</v>
      </c>
      <c r="L271" s="179">
        <f t="shared" si="78"/>
        <v>255</v>
      </c>
      <c r="M271" s="174">
        <v>79</v>
      </c>
      <c r="N271" s="175">
        <v>176</v>
      </c>
      <c r="O271" s="176">
        <f t="shared" si="79"/>
        <v>2.125</v>
      </c>
      <c r="P271" s="181">
        <f t="shared" si="79"/>
        <v>0.30980392156862746</v>
      </c>
      <c r="Q271" s="256"/>
      <c r="R271" s="178">
        <f t="shared" si="77"/>
        <v>-40</v>
      </c>
      <c r="S271" s="167"/>
      <c r="T271" s="162"/>
      <c r="U271" s="168"/>
    </row>
    <row r="272" spans="1:21" ht="13.5" customHeight="1">
      <c r="A272" s="284">
        <v>3</v>
      </c>
      <c r="B272" s="172" t="s">
        <v>73</v>
      </c>
      <c r="C272" s="184" t="s">
        <v>374</v>
      </c>
      <c r="D272" s="178">
        <v>80</v>
      </c>
      <c r="E272" s="179">
        <f t="shared" si="75"/>
        <v>145</v>
      </c>
      <c r="F272" s="174">
        <v>66</v>
      </c>
      <c r="G272" s="175">
        <v>79</v>
      </c>
      <c r="H272" s="176">
        <f t="shared" si="76"/>
        <v>1.8125</v>
      </c>
      <c r="I272" s="181">
        <f>F272/E272</f>
        <v>0.45517241379310347</v>
      </c>
      <c r="J272" s="256"/>
      <c r="K272" s="178">
        <v>40</v>
      </c>
      <c r="L272" s="179">
        <f t="shared" si="78"/>
        <v>145</v>
      </c>
      <c r="M272" s="174">
        <v>66</v>
      </c>
      <c r="N272" s="175">
        <v>79</v>
      </c>
      <c r="O272" s="176">
        <f t="shared" si="79"/>
        <v>3.625</v>
      </c>
      <c r="P272" s="181">
        <f t="shared" si="79"/>
        <v>0.45517241379310347</v>
      </c>
      <c r="Q272" s="256"/>
      <c r="R272" s="189">
        <f t="shared" si="77"/>
        <v>40</v>
      </c>
      <c r="S272" s="190">
        <f t="shared" si="77"/>
        <v>0</v>
      </c>
      <c r="T272" s="185">
        <f t="shared" si="77"/>
        <v>0</v>
      </c>
      <c r="U272" s="191">
        <f t="shared" si="77"/>
        <v>0</v>
      </c>
    </row>
    <row r="273" spans="1:21" ht="13.5" customHeight="1">
      <c r="A273" s="295">
        <v>3</v>
      </c>
      <c r="B273" s="183" t="s">
        <v>73</v>
      </c>
      <c r="C273" s="184" t="s">
        <v>185</v>
      </c>
      <c r="D273" s="189">
        <v>360</v>
      </c>
      <c r="E273" s="190">
        <f t="shared" si="75"/>
        <v>502</v>
      </c>
      <c r="F273" s="185">
        <v>344</v>
      </c>
      <c r="G273" s="186">
        <v>158</v>
      </c>
      <c r="H273" s="187">
        <f t="shared" si="76"/>
        <v>1.3944444444444444</v>
      </c>
      <c r="I273" s="181">
        <f t="shared" si="76"/>
        <v>0.6852589641434262</v>
      </c>
      <c r="J273" s="236"/>
      <c r="K273" s="189">
        <v>420</v>
      </c>
      <c r="L273" s="190">
        <f t="shared" si="78"/>
        <v>563</v>
      </c>
      <c r="M273" s="185">
        <v>401</v>
      </c>
      <c r="N273" s="186">
        <v>162</v>
      </c>
      <c r="O273" s="187">
        <f t="shared" si="79"/>
        <v>1.3404761904761904</v>
      </c>
      <c r="P273" s="181">
        <f t="shared" si="79"/>
        <v>0.7122557726465364</v>
      </c>
      <c r="Q273" s="236"/>
      <c r="R273" s="189">
        <f t="shared" si="77"/>
        <v>-60</v>
      </c>
      <c r="S273" s="190">
        <f t="shared" si="77"/>
        <v>-61</v>
      </c>
      <c r="T273" s="185">
        <f t="shared" si="77"/>
        <v>-57</v>
      </c>
      <c r="U273" s="191">
        <f t="shared" si="77"/>
        <v>-4</v>
      </c>
    </row>
    <row r="274" spans="1:21" s="158" customFormat="1" ht="13.5" customHeight="1">
      <c r="A274" s="273">
        <v>3</v>
      </c>
      <c r="B274" s="148" t="s">
        <v>375</v>
      </c>
      <c r="C274" s="149" t="s">
        <v>138</v>
      </c>
      <c r="D274" s="150">
        <f>SUM(D269:D273)</f>
        <v>640</v>
      </c>
      <c r="E274" s="154">
        <f t="shared" si="75"/>
        <v>2858</v>
      </c>
      <c r="F274" s="151">
        <f>SUM(F269:F273)</f>
        <v>578</v>
      </c>
      <c r="G274" s="152">
        <f>SUM(G269:G273)</f>
        <v>2280</v>
      </c>
      <c r="H274" s="153">
        <f t="shared" si="76"/>
        <v>4.465625</v>
      </c>
      <c r="I274" s="156">
        <f t="shared" si="76"/>
        <v>0.20223932820153953</v>
      </c>
      <c r="J274" s="215">
        <f>F274/D274</f>
        <v>0.903125</v>
      </c>
      <c r="K274" s="150">
        <f>SUM(K269:K273)</f>
        <v>700</v>
      </c>
      <c r="L274" s="154">
        <f t="shared" si="78"/>
        <v>3226</v>
      </c>
      <c r="M274" s="151">
        <f>SUM(M269:M273)</f>
        <v>689</v>
      </c>
      <c r="N274" s="152">
        <f>SUM(N269:N273)</f>
        <v>2537</v>
      </c>
      <c r="O274" s="153">
        <f t="shared" si="79"/>
        <v>4.6085714285714285</v>
      </c>
      <c r="P274" s="156">
        <f t="shared" si="79"/>
        <v>0.21357718536887788</v>
      </c>
      <c r="Q274" s="215">
        <f>M274/K274</f>
        <v>0.9842857142857143</v>
      </c>
      <c r="R274" s="150">
        <f t="shared" si="77"/>
        <v>-60</v>
      </c>
      <c r="S274" s="154">
        <f t="shared" si="77"/>
        <v>-368</v>
      </c>
      <c r="T274" s="151">
        <f t="shared" si="77"/>
        <v>-111</v>
      </c>
      <c r="U274" s="155">
        <f t="shared" si="77"/>
        <v>-257</v>
      </c>
    </row>
    <row r="275" spans="1:21" ht="13.5" customHeight="1">
      <c r="A275" s="274">
        <v>3</v>
      </c>
      <c r="B275" s="160" t="s">
        <v>376</v>
      </c>
      <c r="C275" s="161" t="s">
        <v>213</v>
      </c>
      <c r="D275" s="166">
        <v>20</v>
      </c>
      <c r="E275" s="167">
        <f t="shared" si="75"/>
        <v>7</v>
      </c>
      <c r="F275" s="162">
        <v>4</v>
      </c>
      <c r="G275" s="163">
        <v>3</v>
      </c>
      <c r="H275" s="164">
        <f t="shared" si="76"/>
        <v>0.35</v>
      </c>
      <c r="I275" s="181">
        <f t="shared" si="76"/>
        <v>0.5714285714285714</v>
      </c>
      <c r="J275" s="234"/>
      <c r="K275" s="166">
        <v>20</v>
      </c>
      <c r="L275" s="167">
        <f t="shared" si="78"/>
        <v>8</v>
      </c>
      <c r="M275" s="162">
        <v>6</v>
      </c>
      <c r="N275" s="163">
        <v>2</v>
      </c>
      <c r="O275" s="164">
        <f t="shared" si="79"/>
        <v>0.4</v>
      </c>
      <c r="P275" s="181">
        <f t="shared" si="79"/>
        <v>0.75</v>
      </c>
      <c r="Q275" s="234"/>
      <c r="R275" s="166">
        <f t="shared" si="77"/>
        <v>0</v>
      </c>
      <c r="S275" s="167">
        <f t="shared" si="77"/>
        <v>-1</v>
      </c>
      <c r="T275" s="162">
        <f t="shared" si="77"/>
        <v>-2</v>
      </c>
      <c r="U275" s="168">
        <f t="shared" si="77"/>
        <v>1</v>
      </c>
    </row>
    <row r="276" spans="1:21" ht="13.5" customHeight="1">
      <c r="A276" s="284">
        <v>3</v>
      </c>
      <c r="B276" s="172" t="s">
        <v>376</v>
      </c>
      <c r="C276" s="173" t="s">
        <v>377</v>
      </c>
      <c r="D276" s="178">
        <v>15</v>
      </c>
      <c r="E276" s="179">
        <f t="shared" si="75"/>
        <v>24</v>
      </c>
      <c r="F276" s="174">
        <v>18</v>
      </c>
      <c r="G276" s="175">
        <v>6</v>
      </c>
      <c r="H276" s="176">
        <f t="shared" si="76"/>
        <v>1.6</v>
      </c>
      <c r="I276" s="181">
        <f t="shared" si="76"/>
        <v>0.75</v>
      </c>
      <c r="J276" s="256"/>
      <c r="K276" s="178">
        <v>20</v>
      </c>
      <c r="L276" s="179">
        <f t="shared" si="78"/>
        <v>12</v>
      </c>
      <c r="M276" s="174">
        <v>10</v>
      </c>
      <c r="N276" s="175">
        <v>2</v>
      </c>
      <c r="O276" s="176">
        <f t="shared" si="79"/>
        <v>0.6</v>
      </c>
      <c r="P276" s="181">
        <f t="shared" si="79"/>
        <v>0.8333333333333334</v>
      </c>
      <c r="Q276" s="256"/>
      <c r="R276" s="178">
        <f t="shared" si="77"/>
        <v>-5</v>
      </c>
      <c r="S276" s="179">
        <f t="shared" si="77"/>
        <v>12</v>
      </c>
      <c r="T276" s="174">
        <f t="shared" si="77"/>
        <v>8</v>
      </c>
      <c r="U276" s="180">
        <f t="shared" si="77"/>
        <v>4</v>
      </c>
    </row>
    <row r="277" spans="1:21" ht="13.5" customHeight="1">
      <c r="A277" s="295">
        <v>3</v>
      </c>
      <c r="B277" s="183" t="s">
        <v>376</v>
      </c>
      <c r="C277" s="184" t="s">
        <v>378</v>
      </c>
      <c r="D277" s="213">
        <v>15</v>
      </c>
      <c r="E277" s="190">
        <f t="shared" si="75"/>
        <v>2</v>
      </c>
      <c r="F277" s="185">
        <v>2</v>
      </c>
      <c r="G277" s="186">
        <v>0</v>
      </c>
      <c r="H277" s="187">
        <f t="shared" si="76"/>
        <v>0.13333333333333333</v>
      </c>
      <c r="I277" s="181">
        <f t="shared" si="76"/>
        <v>1</v>
      </c>
      <c r="J277" s="236"/>
      <c r="K277" s="213">
        <v>20</v>
      </c>
      <c r="L277" s="190">
        <f t="shared" si="78"/>
        <v>6</v>
      </c>
      <c r="M277" s="185">
        <v>2</v>
      </c>
      <c r="N277" s="186">
        <v>4</v>
      </c>
      <c r="O277" s="187">
        <f t="shared" si="79"/>
        <v>0.3</v>
      </c>
      <c r="P277" s="181">
        <f t="shared" si="79"/>
        <v>0.3333333333333333</v>
      </c>
      <c r="Q277" s="236"/>
      <c r="R277" s="189">
        <f aca="true" t="shared" si="80" ref="R277:U279">D277-K277</f>
        <v>-5</v>
      </c>
      <c r="S277" s="190">
        <f t="shared" si="80"/>
        <v>-4</v>
      </c>
      <c r="T277" s="185">
        <f t="shared" si="80"/>
        <v>0</v>
      </c>
      <c r="U277" s="191">
        <f t="shared" si="80"/>
        <v>-4</v>
      </c>
    </row>
    <row r="278" spans="1:21" s="158" customFormat="1" ht="13.5" customHeight="1">
      <c r="A278" s="273">
        <v>3</v>
      </c>
      <c r="B278" s="148" t="s">
        <v>379</v>
      </c>
      <c r="C278" s="149" t="s">
        <v>138</v>
      </c>
      <c r="D278" s="150">
        <f>SUM(D275:D277)</f>
        <v>50</v>
      </c>
      <c r="E278" s="154">
        <f t="shared" si="75"/>
        <v>33</v>
      </c>
      <c r="F278" s="151">
        <f>SUM(F275:F277)</f>
        <v>24</v>
      </c>
      <c r="G278" s="152">
        <f>SUM(G275:G277)</f>
        <v>9</v>
      </c>
      <c r="H278" s="153">
        <f>E278/D278</f>
        <v>0.66</v>
      </c>
      <c r="I278" s="156">
        <f>F278/E278</f>
        <v>0.7272727272727273</v>
      </c>
      <c r="J278" s="215">
        <f>F278/D278</f>
        <v>0.48</v>
      </c>
      <c r="K278" s="150">
        <f>SUM(K275:K277)</f>
        <v>60</v>
      </c>
      <c r="L278" s="154">
        <f t="shared" si="78"/>
        <v>26</v>
      </c>
      <c r="M278" s="151">
        <f>SUM(M275:M277)</f>
        <v>18</v>
      </c>
      <c r="N278" s="152">
        <f>SUM(N275:N277)</f>
        <v>8</v>
      </c>
      <c r="O278" s="153">
        <f>L278/K278</f>
        <v>0.43333333333333335</v>
      </c>
      <c r="P278" s="156">
        <f t="shared" si="79"/>
        <v>0.6923076923076923</v>
      </c>
      <c r="Q278" s="215">
        <f>M278/K278</f>
        <v>0.3</v>
      </c>
      <c r="R278" s="150">
        <f t="shared" si="80"/>
        <v>-10</v>
      </c>
      <c r="S278" s="154">
        <f t="shared" si="80"/>
        <v>7</v>
      </c>
      <c r="T278" s="151">
        <f t="shared" si="80"/>
        <v>6</v>
      </c>
      <c r="U278" s="155">
        <f t="shared" si="80"/>
        <v>1</v>
      </c>
    </row>
    <row r="279" spans="1:21" ht="13.5" customHeight="1">
      <c r="A279" s="274">
        <v>3</v>
      </c>
      <c r="B279" s="160" t="s">
        <v>380</v>
      </c>
      <c r="C279" s="257" t="s">
        <v>381</v>
      </c>
      <c r="D279" s="216">
        <v>148</v>
      </c>
      <c r="E279" s="195">
        <f t="shared" si="75"/>
        <v>323</v>
      </c>
      <c r="F279" s="196">
        <v>138</v>
      </c>
      <c r="G279" s="197">
        <v>185</v>
      </c>
      <c r="H279" s="198"/>
      <c r="I279" s="144">
        <f>F279/E279</f>
        <v>0.42724458204334365</v>
      </c>
      <c r="J279" s="145"/>
      <c r="K279" s="216">
        <v>130</v>
      </c>
      <c r="L279" s="195">
        <f t="shared" si="78"/>
        <v>308</v>
      </c>
      <c r="M279" s="196">
        <v>116</v>
      </c>
      <c r="N279" s="197">
        <v>192</v>
      </c>
      <c r="O279" s="198"/>
      <c r="P279" s="144">
        <f t="shared" si="79"/>
        <v>0.37662337662337664</v>
      </c>
      <c r="Q279" s="145"/>
      <c r="R279" s="216">
        <f t="shared" si="80"/>
        <v>18</v>
      </c>
      <c r="S279" s="200">
        <f t="shared" si="80"/>
        <v>15</v>
      </c>
      <c r="T279" s="201">
        <f t="shared" si="80"/>
        <v>22</v>
      </c>
      <c r="U279" s="202">
        <f t="shared" si="80"/>
        <v>-7</v>
      </c>
    </row>
    <row r="280" spans="1:21" ht="13.5" customHeight="1">
      <c r="A280" s="284">
        <v>3</v>
      </c>
      <c r="B280" s="172" t="s">
        <v>380</v>
      </c>
      <c r="C280" s="173" t="s">
        <v>382</v>
      </c>
      <c r="D280" s="221"/>
      <c r="E280" s="200"/>
      <c r="F280" s="201"/>
      <c r="G280" s="203"/>
      <c r="H280" s="204"/>
      <c r="I280" s="205"/>
      <c r="J280" s="170"/>
      <c r="K280" s="221"/>
      <c r="L280" s="200"/>
      <c r="M280" s="201"/>
      <c r="N280" s="203"/>
      <c r="O280" s="204"/>
      <c r="P280" s="205"/>
      <c r="Q280" s="170"/>
      <c r="R280" s="221"/>
      <c r="S280" s="200"/>
      <c r="T280" s="201"/>
      <c r="U280" s="202"/>
    </row>
    <row r="281" spans="1:21" ht="13.5" customHeight="1">
      <c r="A281" s="295">
        <v>3</v>
      </c>
      <c r="B281" s="183" t="s">
        <v>380</v>
      </c>
      <c r="C281" s="184" t="s">
        <v>185</v>
      </c>
      <c r="D281" s="226"/>
      <c r="E281" s="208"/>
      <c r="F281" s="209"/>
      <c r="G281" s="210"/>
      <c r="H281" s="211"/>
      <c r="I281" s="212"/>
      <c r="J281" s="188"/>
      <c r="K281" s="226"/>
      <c r="L281" s="208"/>
      <c r="M281" s="209"/>
      <c r="N281" s="210"/>
      <c r="O281" s="211"/>
      <c r="P281" s="212"/>
      <c r="Q281" s="188"/>
      <c r="R281" s="226"/>
      <c r="S281" s="208"/>
      <c r="T281" s="209"/>
      <c r="U281" s="214"/>
    </row>
    <row r="282" spans="1:21" s="158" customFormat="1" ht="13.5" customHeight="1">
      <c r="A282" s="273">
        <v>3</v>
      </c>
      <c r="B282" s="148" t="s">
        <v>14</v>
      </c>
      <c r="C282" s="149" t="s">
        <v>138</v>
      </c>
      <c r="D282" s="150">
        <f>SUM(D279:D281)</f>
        <v>148</v>
      </c>
      <c r="E282" s="154">
        <f t="shared" si="75"/>
        <v>323</v>
      </c>
      <c r="F282" s="151">
        <f>SUM(F279:F281)</f>
        <v>138</v>
      </c>
      <c r="G282" s="152">
        <f>SUM(G279:G281)</f>
        <v>185</v>
      </c>
      <c r="H282" s="153">
        <f aca="true" t="shared" si="81" ref="H282:I292">E282/D282</f>
        <v>2.1824324324324325</v>
      </c>
      <c r="I282" s="156">
        <f>F282/E282</f>
        <v>0.42724458204334365</v>
      </c>
      <c r="J282" s="215">
        <f>F282/D282</f>
        <v>0.9324324324324325</v>
      </c>
      <c r="K282" s="150">
        <f>SUM(K279:K281)</f>
        <v>130</v>
      </c>
      <c r="L282" s="154">
        <f aca="true" t="shared" si="82" ref="L282:L311">M282+N282</f>
        <v>308</v>
      </c>
      <c r="M282" s="151">
        <f>SUM(M279:M281)</f>
        <v>116</v>
      </c>
      <c r="N282" s="152">
        <f>SUM(N279:N281)</f>
        <v>192</v>
      </c>
      <c r="O282" s="153">
        <f>L282/K282</f>
        <v>2.3692307692307693</v>
      </c>
      <c r="P282" s="156">
        <f>M282/L282</f>
        <v>0.37662337662337664</v>
      </c>
      <c r="Q282" s="215">
        <f>M282/K282</f>
        <v>0.8923076923076924</v>
      </c>
      <c r="R282" s="150">
        <f aca="true" t="shared" si="83" ref="R282:U297">D282-K282</f>
        <v>18</v>
      </c>
      <c r="S282" s="154">
        <f t="shared" si="83"/>
        <v>15</v>
      </c>
      <c r="T282" s="151">
        <f t="shared" si="83"/>
        <v>22</v>
      </c>
      <c r="U282" s="155">
        <f t="shared" si="83"/>
        <v>-7</v>
      </c>
    </row>
    <row r="283" spans="1:21" ht="13.5" customHeight="1">
      <c r="A283" s="274">
        <v>3</v>
      </c>
      <c r="B283" s="160" t="s">
        <v>383</v>
      </c>
      <c r="C283" s="161" t="s">
        <v>170</v>
      </c>
      <c r="D283" s="166">
        <v>5</v>
      </c>
      <c r="E283" s="167">
        <f t="shared" si="75"/>
        <v>1</v>
      </c>
      <c r="F283" s="162">
        <v>0</v>
      </c>
      <c r="G283" s="163">
        <v>1</v>
      </c>
      <c r="H283" s="164">
        <f t="shared" si="81"/>
        <v>0.2</v>
      </c>
      <c r="I283" s="181">
        <f>F283/E283</f>
        <v>0</v>
      </c>
      <c r="J283" s="234"/>
      <c r="K283" s="166">
        <v>5</v>
      </c>
      <c r="L283" s="167">
        <f t="shared" si="82"/>
        <v>2</v>
      </c>
      <c r="M283" s="162">
        <v>1</v>
      </c>
      <c r="N283" s="163">
        <v>1</v>
      </c>
      <c r="O283" s="164">
        <f>L283/K283</f>
        <v>0.4</v>
      </c>
      <c r="P283" s="181">
        <f>M283/L283</f>
        <v>0.5</v>
      </c>
      <c r="Q283" s="234"/>
      <c r="R283" s="166">
        <f t="shared" si="83"/>
        <v>0</v>
      </c>
      <c r="S283" s="167">
        <f t="shared" si="83"/>
        <v>-1</v>
      </c>
      <c r="T283" s="162">
        <f t="shared" si="83"/>
        <v>-1</v>
      </c>
      <c r="U283" s="168">
        <f t="shared" si="83"/>
        <v>0</v>
      </c>
    </row>
    <row r="284" spans="1:21" ht="13.5" customHeight="1">
      <c r="A284" s="295">
        <v>3</v>
      </c>
      <c r="B284" s="183" t="s">
        <v>383</v>
      </c>
      <c r="C284" s="184" t="s">
        <v>384</v>
      </c>
      <c r="D284" s="189">
        <v>15</v>
      </c>
      <c r="E284" s="190">
        <f t="shared" si="75"/>
        <v>11</v>
      </c>
      <c r="F284" s="185">
        <v>8</v>
      </c>
      <c r="G284" s="186">
        <v>3</v>
      </c>
      <c r="H284" s="187">
        <f t="shared" si="81"/>
        <v>0.7333333333333333</v>
      </c>
      <c r="I284" s="181">
        <f t="shared" si="81"/>
        <v>0.7272727272727273</v>
      </c>
      <c r="J284" s="236"/>
      <c r="K284" s="189">
        <v>16</v>
      </c>
      <c r="L284" s="190">
        <f t="shared" si="82"/>
        <v>10</v>
      </c>
      <c r="M284" s="185">
        <v>9</v>
      </c>
      <c r="N284" s="186">
        <v>1</v>
      </c>
      <c r="O284" s="187">
        <f>L284/K284</f>
        <v>0.625</v>
      </c>
      <c r="P284" s="181">
        <f aca="true" t="shared" si="84" ref="P284:P292">M284/L284</f>
        <v>0.9</v>
      </c>
      <c r="Q284" s="236"/>
      <c r="R284" s="189">
        <f t="shared" si="83"/>
        <v>-1</v>
      </c>
      <c r="S284" s="190">
        <f t="shared" si="83"/>
        <v>1</v>
      </c>
      <c r="T284" s="185">
        <f t="shared" si="83"/>
        <v>-1</v>
      </c>
      <c r="U284" s="191">
        <f t="shared" si="83"/>
        <v>2</v>
      </c>
    </row>
    <row r="285" spans="1:21" s="158" customFormat="1" ht="13.5" customHeight="1">
      <c r="A285" s="273">
        <v>3</v>
      </c>
      <c r="B285" s="148" t="s">
        <v>37</v>
      </c>
      <c r="C285" s="149" t="s">
        <v>138</v>
      </c>
      <c r="D285" s="150">
        <f>SUM(D283:D284)</f>
        <v>20</v>
      </c>
      <c r="E285" s="154">
        <f t="shared" si="75"/>
        <v>12</v>
      </c>
      <c r="F285" s="151">
        <f>SUM(F283:F284)</f>
        <v>8</v>
      </c>
      <c r="G285" s="152">
        <f>SUM(G283:G284)</f>
        <v>4</v>
      </c>
      <c r="H285" s="153">
        <f t="shared" si="81"/>
        <v>0.6</v>
      </c>
      <c r="I285" s="156">
        <f t="shared" si="81"/>
        <v>0.6666666666666666</v>
      </c>
      <c r="J285" s="215">
        <f>F285/D285</f>
        <v>0.4</v>
      </c>
      <c r="K285" s="150">
        <f>SUM(K283:K284)</f>
        <v>21</v>
      </c>
      <c r="L285" s="154">
        <f t="shared" si="82"/>
        <v>12</v>
      </c>
      <c r="M285" s="151">
        <f>SUM(M283:M284)</f>
        <v>10</v>
      </c>
      <c r="N285" s="152">
        <f>SUM(N283:N284)</f>
        <v>2</v>
      </c>
      <c r="O285" s="153">
        <f>L285/K285</f>
        <v>0.5714285714285714</v>
      </c>
      <c r="P285" s="156">
        <f t="shared" si="84"/>
        <v>0.8333333333333334</v>
      </c>
      <c r="Q285" s="215">
        <f>M285/K285</f>
        <v>0.47619047619047616</v>
      </c>
      <c r="R285" s="150">
        <f t="shared" si="83"/>
        <v>-1</v>
      </c>
      <c r="S285" s="154">
        <f t="shared" si="83"/>
        <v>0</v>
      </c>
      <c r="T285" s="151">
        <f t="shared" si="83"/>
        <v>-2</v>
      </c>
      <c r="U285" s="155">
        <f t="shared" si="83"/>
        <v>2</v>
      </c>
    </row>
    <row r="286" spans="1:21" ht="13.5" customHeight="1">
      <c r="A286" s="274">
        <v>3</v>
      </c>
      <c r="B286" s="160" t="s">
        <v>385</v>
      </c>
      <c r="C286" s="161" t="s">
        <v>356</v>
      </c>
      <c r="D286" s="216">
        <v>326</v>
      </c>
      <c r="E286" s="167">
        <f t="shared" si="75"/>
        <v>367</v>
      </c>
      <c r="F286" s="162">
        <v>52</v>
      </c>
      <c r="G286" s="163">
        <v>315</v>
      </c>
      <c r="H286" s="164"/>
      <c r="I286" s="181">
        <f t="shared" si="81"/>
        <v>0.14168937329700274</v>
      </c>
      <c r="J286" s="234"/>
      <c r="K286" s="216">
        <v>318</v>
      </c>
      <c r="L286" s="167">
        <f t="shared" si="82"/>
        <v>371</v>
      </c>
      <c r="M286" s="162">
        <v>60</v>
      </c>
      <c r="N286" s="163">
        <v>311</v>
      </c>
      <c r="O286" s="164"/>
      <c r="P286" s="181">
        <f t="shared" si="84"/>
        <v>0.16172506738544473</v>
      </c>
      <c r="Q286" s="234"/>
      <c r="R286" s="166">
        <f t="shared" si="83"/>
        <v>8</v>
      </c>
      <c r="S286" s="167">
        <f t="shared" si="83"/>
        <v>-4</v>
      </c>
      <c r="T286" s="162">
        <f t="shared" si="83"/>
        <v>-8</v>
      </c>
      <c r="U286" s="168">
        <f t="shared" si="83"/>
        <v>4</v>
      </c>
    </row>
    <row r="287" spans="1:21" ht="13.5" customHeight="1">
      <c r="A287" s="284">
        <v>3</v>
      </c>
      <c r="B287" s="172" t="s">
        <v>386</v>
      </c>
      <c r="C287" s="173" t="s">
        <v>357</v>
      </c>
      <c r="D287" s="221"/>
      <c r="E287" s="179">
        <f t="shared" si="75"/>
        <v>330</v>
      </c>
      <c r="F287" s="174">
        <v>35</v>
      </c>
      <c r="G287" s="175">
        <v>295</v>
      </c>
      <c r="H287" s="176"/>
      <c r="I287" s="181">
        <f t="shared" si="81"/>
        <v>0.10606060606060606</v>
      </c>
      <c r="J287" s="256"/>
      <c r="K287" s="221"/>
      <c r="L287" s="179">
        <f t="shared" si="82"/>
        <v>274</v>
      </c>
      <c r="M287" s="174">
        <v>50</v>
      </c>
      <c r="N287" s="175">
        <v>224</v>
      </c>
      <c r="O287" s="176"/>
      <c r="P287" s="181">
        <f t="shared" si="84"/>
        <v>0.18248175182481752</v>
      </c>
      <c r="Q287" s="256"/>
      <c r="R287" s="178">
        <f t="shared" si="83"/>
        <v>0</v>
      </c>
      <c r="S287" s="179">
        <f t="shared" si="83"/>
        <v>56</v>
      </c>
      <c r="T287" s="174">
        <f t="shared" si="83"/>
        <v>-15</v>
      </c>
      <c r="U287" s="180">
        <f t="shared" si="83"/>
        <v>71</v>
      </c>
    </row>
    <row r="288" spans="1:21" ht="13.5" customHeight="1">
      <c r="A288" s="295">
        <v>3</v>
      </c>
      <c r="B288" s="183" t="s">
        <v>386</v>
      </c>
      <c r="C288" s="184" t="s">
        <v>185</v>
      </c>
      <c r="D288" s="226"/>
      <c r="E288" s="190">
        <f t="shared" si="75"/>
        <v>538</v>
      </c>
      <c r="F288" s="185">
        <v>116</v>
      </c>
      <c r="G288" s="186">
        <v>422</v>
      </c>
      <c r="H288" s="187"/>
      <c r="I288" s="181">
        <f t="shared" si="81"/>
        <v>0.21561338289962825</v>
      </c>
      <c r="J288" s="236"/>
      <c r="K288" s="226"/>
      <c r="L288" s="190">
        <f t="shared" si="82"/>
        <v>548</v>
      </c>
      <c r="M288" s="185">
        <v>126</v>
      </c>
      <c r="N288" s="186">
        <v>422</v>
      </c>
      <c r="O288" s="187"/>
      <c r="P288" s="181">
        <f t="shared" si="84"/>
        <v>0.22992700729927007</v>
      </c>
      <c r="Q288" s="236"/>
      <c r="R288" s="189">
        <f t="shared" si="83"/>
        <v>0</v>
      </c>
      <c r="S288" s="190">
        <f t="shared" si="83"/>
        <v>-10</v>
      </c>
      <c r="T288" s="185">
        <f t="shared" si="83"/>
        <v>-10</v>
      </c>
      <c r="U288" s="191">
        <f t="shared" si="83"/>
        <v>0</v>
      </c>
    </row>
    <row r="289" spans="1:21" s="158" customFormat="1" ht="13.5" customHeight="1">
      <c r="A289" s="273">
        <v>3</v>
      </c>
      <c r="B289" s="148" t="s">
        <v>35</v>
      </c>
      <c r="C289" s="149" t="s">
        <v>138</v>
      </c>
      <c r="D289" s="150">
        <f>SUM(D286:D288)</f>
        <v>326</v>
      </c>
      <c r="E289" s="154">
        <f t="shared" si="75"/>
        <v>1235</v>
      </c>
      <c r="F289" s="151">
        <f>SUM(F286:F288)</f>
        <v>203</v>
      </c>
      <c r="G289" s="152">
        <f>SUM(G286:G288)</f>
        <v>1032</v>
      </c>
      <c r="H289" s="153">
        <f t="shared" si="81"/>
        <v>3.7883435582822087</v>
      </c>
      <c r="I289" s="156">
        <f t="shared" si="81"/>
        <v>0.16437246963562754</v>
      </c>
      <c r="J289" s="215">
        <f>F289/D289</f>
        <v>0.6226993865030674</v>
      </c>
      <c r="K289" s="150">
        <f>SUM(K286:K288)</f>
        <v>318</v>
      </c>
      <c r="L289" s="154">
        <f t="shared" si="82"/>
        <v>1193</v>
      </c>
      <c r="M289" s="151">
        <f>SUM(M286:M288)</f>
        <v>236</v>
      </c>
      <c r="N289" s="152">
        <f>SUM(N286:N288)</f>
        <v>957</v>
      </c>
      <c r="O289" s="153">
        <f>L289/K289</f>
        <v>3.751572327044025</v>
      </c>
      <c r="P289" s="156">
        <f t="shared" si="84"/>
        <v>0.1978206202849958</v>
      </c>
      <c r="Q289" s="215">
        <f>M289/K289</f>
        <v>0.7421383647798742</v>
      </c>
      <c r="R289" s="150">
        <f t="shared" si="83"/>
        <v>8</v>
      </c>
      <c r="S289" s="154">
        <f t="shared" si="83"/>
        <v>42</v>
      </c>
      <c r="T289" s="151">
        <f t="shared" si="83"/>
        <v>-33</v>
      </c>
      <c r="U289" s="155">
        <f t="shared" si="83"/>
        <v>75</v>
      </c>
    </row>
    <row r="290" spans="1:21" ht="13.5" customHeight="1">
      <c r="A290" s="274">
        <v>3</v>
      </c>
      <c r="B290" s="244" t="s">
        <v>387</v>
      </c>
      <c r="C290" s="276" t="s">
        <v>388</v>
      </c>
      <c r="D290" s="216">
        <v>175</v>
      </c>
      <c r="E290" s="246">
        <f t="shared" si="75"/>
        <v>205</v>
      </c>
      <c r="F290" s="193">
        <v>41</v>
      </c>
      <c r="G290" s="194">
        <v>164</v>
      </c>
      <c r="H290" s="297"/>
      <c r="I290" s="302">
        <f t="shared" si="81"/>
        <v>0.2</v>
      </c>
      <c r="J290" s="145"/>
      <c r="K290" s="216">
        <v>165</v>
      </c>
      <c r="L290" s="246">
        <f t="shared" si="82"/>
        <v>198</v>
      </c>
      <c r="M290" s="193">
        <v>47</v>
      </c>
      <c r="N290" s="194">
        <v>151</v>
      </c>
      <c r="O290" s="297"/>
      <c r="P290" s="302">
        <f t="shared" si="84"/>
        <v>0.23737373737373738</v>
      </c>
      <c r="Q290" s="145"/>
      <c r="R290" s="216">
        <f t="shared" si="83"/>
        <v>10</v>
      </c>
      <c r="S290" s="246">
        <f t="shared" si="83"/>
        <v>7</v>
      </c>
      <c r="T290" s="193">
        <f t="shared" si="83"/>
        <v>-6</v>
      </c>
      <c r="U290" s="247">
        <f t="shared" si="83"/>
        <v>13</v>
      </c>
    </row>
    <row r="291" spans="1:21" ht="13.5" customHeight="1">
      <c r="A291" s="274">
        <v>3</v>
      </c>
      <c r="B291" s="160" t="s">
        <v>387</v>
      </c>
      <c r="C291" s="161" t="s">
        <v>170</v>
      </c>
      <c r="D291" s="221"/>
      <c r="E291" s="179">
        <f t="shared" si="75"/>
        <v>221</v>
      </c>
      <c r="F291" s="174">
        <v>49</v>
      </c>
      <c r="G291" s="175">
        <v>172</v>
      </c>
      <c r="H291" s="176"/>
      <c r="I291" s="181">
        <f t="shared" si="81"/>
        <v>0.22171945701357465</v>
      </c>
      <c r="J291" s="170"/>
      <c r="K291" s="221"/>
      <c r="L291" s="179">
        <f t="shared" si="82"/>
        <v>207</v>
      </c>
      <c r="M291" s="174">
        <v>54</v>
      </c>
      <c r="N291" s="175">
        <v>153</v>
      </c>
      <c r="O291" s="176"/>
      <c r="P291" s="181">
        <f t="shared" si="84"/>
        <v>0.2608695652173913</v>
      </c>
      <c r="Q291" s="170"/>
      <c r="R291" s="221"/>
      <c r="S291" s="179">
        <f t="shared" si="83"/>
        <v>14</v>
      </c>
      <c r="T291" s="174">
        <f t="shared" si="83"/>
        <v>-5</v>
      </c>
      <c r="U291" s="180">
        <f t="shared" si="83"/>
        <v>19</v>
      </c>
    </row>
    <row r="292" spans="1:21" ht="13.5" customHeight="1">
      <c r="A292" s="295">
        <v>3</v>
      </c>
      <c r="B292" s="183" t="s">
        <v>387</v>
      </c>
      <c r="C292" s="184" t="s">
        <v>165</v>
      </c>
      <c r="D292" s="226"/>
      <c r="E292" s="254">
        <f t="shared" si="75"/>
        <v>140</v>
      </c>
      <c r="F292" s="206">
        <v>33</v>
      </c>
      <c r="G292" s="207">
        <v>107</v>
      </c>
      <c r="H292" s="261"/>
      <c r="I292" s="271">
        <f t="shared" si="81"/>
        <v>0.2357142857142857</v>
      </c>
      <c r="J292" s="188"/>
      <c r="K292" s="226"/>
      <c r="L292" s="254">
        <f t="shared" si="82"/>
        <v>121</v>
      </c>
      <c r="M292" s="206">
        <v>44</v>
      </c>
      <c r="N292" s="207">
        <v>77</v>
      </c>
      <c r="O292" s="261"/>
      <c r="P292" s="271">
        <f t="shared" si="84"/>
        <v>0.36363636363636365</v>
      </c>
      <c r="Q292" s="188"/>
      <c r="R292" s="226"/>
      <c r="S292" s="254">
        <f t="shared" si="83"/>
        <v>19</v>
      </c>
      <c r="T292" s="206">
        <f t="shared" si="83"/>
        <v>-11</v>
      </c>
      <c r="U292" s="255">
        <f t="shared" si="83"/>
        <v>30</v>
      </c>
    </row>
    <row r="293" spans="1:21" s="158" customFormat="1" ht="13.5" customHeight="1">
      <c r="A293" s="273">
        <v>3</v>
      </c>
      <c r="B293" s="148" t="s">
        <v>36</v>
      </c>
      <c r="C293" s="149" t="s">
        <v>138</v>
      </c>
      <c r="D293" s="150">
        <f>SUM(D290:D292)</f>
        <v>175</v>
      </c>
      <c r="E293" s="154">
        <f t="shared" si="75"/>
        <v>566</v>
      </c>
      <c r="F293" s="151">
        <f>SUM(F290:F292)</f>
        <v>123</v>
      </c>
      <c r="G293" s="152">
        <f>SUM(G290:G292)</f>
        <v>443</v>
      </c>
      <c r="H293" s="153">
        <f>E293/D293</f>
        <v>3.2342857142857144</v>
      </c>
      <c r="I293" s="156">
        <f>F293/E293</f>
        <v>0.21731448763250882</v>
      </c>
      <c r="J293" s="215">
        <f>F293/D293</f>
        <v>0.7028571428571428</v>
      </c>
      <c r="K293" s="150">
        <f>SUM(K290:K292)</f>
        <v>165</v>
      </c>
      <c r="L293" s="154">
        <f t="shared" si="82"/>
        <v>526</v>
      </c>
      <c r="M293" s="151">
        <f>SUM(M290:M292)</f>
        <v>145</v>
      </c>
      <c r="N293" s="152">
        <f>SUM(N290:N292)</f>
        <v>381</v>
      </c>
      <c r="O293" s="153">
        <f>L293/K293</f>
        <v>3.187878787878788</v>
      </c>
      <c r="P293" s="156">
        <f>M293/L293</f>
        <v>0.27566539923954375</v>
      </c>
      <c r="Q293" s="215">
        <f>M293/K293</f>
        <v>0.8787878787878788</v>
      </c>
      <c r="R293" s="150">
        <f>D293-K293</f>
        <v>10</v>
      </c>
      <c r="S293" s="154">
        <f t="shared" si="83"/>
        <v>40</v>
      </c>
      <c r="T293" s="151">
        <f t="shared" si="83"/>
        <v>-22</v>
      </c>
      <c r="U293" s="155">
        <f t="shared" si="83"/>
        <v>62</v>
      </c>
    </row>
    <row r="294" spans="1:21" ht="13.5" customHeight="1">
      <c r="A294" s="295">
        <v>3</v>
      </c>
      <c r="B294" s="160" t="s">
        <v>389</v>
      </c>
      <c r="C294" s="161" t="s">
        <v>240</v>
      </c>
      <c r="D294" s="216">
        <v>363</v>
      </c>
      <c r="E294" s="167">
        <f t="shared" si="75"/>
        <v>1002</v>
      </c>
      <c r="F294" s="162">
        <v>168</v>
      </c>
      <c r="G294" s="163">
        <v>834</v>
      </c>
      <c r="H294" s="164"/>
      <c r="I294" s="181">
        <f aca="true" t="shared" si="85" ref="I294:I311">F294/E294</f>
        <v>0.16766467065868262</v>
      </c>
      <c r="J294" s="170"/>
      <c r="K294" s="216">
        <v>400</v>
      </c>
      <c r="L294" s="167">
        <f t="shared" si="82"/>
        <v>987</v>
      </c>
      <c r="M294" s="162">
        <v>231</v>
      </c>
      <c r="N294" s="163">
        <v>756</v>
      </c>
      <c r="O294" s="164"/>
      <c r="P294" s="181">
        <f aca="true" t="shared" si="86" ref="P294:P311">M294/L294</f>
        <v>0.23404255319148937</v>
      </c>
      <c r="Q294" s="170"/>
      <c r="R294" s="216">
        <f>D294-K294</f>
        <v>-37</v>
      </c>
      <c r="S294" s="167">
        <f t="shared" si="83"/>
        <v>15</v>
      </c>
      <c r="T294" s="162">
        <f t="shared" si="83"/>
        <v>-63</v>
      </c>
      <c r="U294" s="168">
        <f t="shared" si="83"/>
        <v>78</v>
      </c>
    </row>
    <row r="295" spans="1:21" ht="13.5" customHeight="1">
      <c r="A295" s="232">
        <v>2</v>
      </c>
      <c r="B295" s="172" t="s">
        <v>389</v>
      </c>
      <c r="C295" s="173" t="s">
        <v>390</v>
      </c>
      <c r="D295" s="221"/>
      <c r="E295" s="179">
        <f t="shared" si="75"/>
        <v>186</v>
      </c>
      <c r="F295" s="174">
        <v>44</v>
      </c>
      <c r="G295" s="175">
        <v>142</v>
      </c>
      <c r="H295" s="176"/>
      <c r="I295" s="181">
        <f t="shared" si="85"/>
        <v>0.23655913978494625</v>
      </c>
      <c r="J295" s="170"/>
      <c r="K295" s="221"/>
      <c r="L295" s="179">
        <f t="shared" si="82"/>
        <v>158</v>
      </c>
      <c r="M295" s="174">
        <v>48</v>
      </c>
      <c r="N295" s="175">
        <v>110</v>
      </c>
      <c r="O295" s="176"/>
      <c r="P295" s="181">
        <f t="shared" si="86"/>
        <v>0.3037974683544304</v>
      </c>
      <c r="Q295" s="170"/>
      <c r="R295" s="221"/>
      <c r="S295" s="179">
        <f t="shared" si="83"/>
        <v>28</v>
      </c>
      <c r="T295" s="174">
        <f t="shared" si="83"/>
        <v>-4</v>
      </c>
      <c r="U295" s="180">
        <f t="shared" si="83"/>
        <v>32</v>
      </c>
    </row>
    <row r="296" spans="1:21" ht="13.5" customHeight="1">
      <c r="A296" s="284">
        <v>3</v>
      </c>
      <c r="B296" s="172" t="s">
        <v>389</v>
      </c>
      <c r="C296" s="173" t="s">
        <v>382</v>
      </c>
      <c r="D296" s="226"/>
      <c r="E296" s="179">
        <f t="shared" si="75"/>
        <v>218</v>
      </c>
      <c r="F296" s="174">
        <v>14</v>
      </c>
      <c r="G296" s="175">
        <v>204</v>
      </c>
      <c r="H296" s="176"/>
      <c r="I296" s="181">
        <f t="shared" si="85"/>
        <v>0.06422018348623854</v>
      </c>
      <c r="J296" s="170"/>
      <c r="K296" s="226"/>
      <c r="L296" s="179">
        <f t="shared" si="82"/>
        <v>299</v>
      </c>
      <c r="M296" s="174">
        <v>17</v>
      </c>
      <c r="N296" s="175">
        <v>282</v>
      </c>
      <c r="O296" s="176"/>
      <c r="P296" s="181">
        <f t="shared" si="86"/>
        <v>0.056856187290969896</v>
      </c>
      <c r="Q296" s="170"/>
      <c r="R296" s="226"/>
      <c r="S296" s="179">
        <f t="shared" si="83"/>
        <v>-81</v>
      </c>
      <c r="T296" s="174">
        <f t="shared" si="83"/>
        <v>-3</v>
      </c>
      <c r="U296" s="180">
        <f t="shared" si="83"/>
        <v>-78</v>
      </c>
    </row>
    <row r="297" spans="1:21" s="158" customFormat="1" ht="13.5" customHeight="1">
      <c r="A297" s="273">
        <v>3</v>
      </c>
      <c r="B297" s="148" t="s">
        <v>38</v>
      </c>
      <c r="C297" s="149" t="s">
        <v>138</v>
      </c>
      <c r="D297" s="150">
        <f>SUM(D294:D296)</f>
        <v>363</v>
      </c>
      <c r="E297" s="154">
        <f t="shared" si="75"/>
        <v>1406</v>
      </c>
      <c r="F297" s="151">
        <f>SUM(F294:F296)</f>
        <v>226</v>
      </c>
      <c r="G297" s="152">
        <f>SUM(G294:G296)</f>
        <v>1180</v>
      </c>
      <c r="H297" s="153">
        <f>E297/D297</f>
        <v>3.8732782369146004</v>
      </c>
      <c r="I297" s="156">
        <f t="shared" si="85"/>
        <v>0.16073968705547653</v>
      </c>
      <c r="J297" s="215">
        <f>F297/D297</f>
        <v>0.6225895316804407</v>
      </c>
      <c r="K297" s="150">
        <f>SUM(K294:K296)</f>
        <v>400</v>
      </c>
      <c r="L297" s="154">
        <f t="shared" si="82"/>
        <v>1444</v>
      </c>
      <c r="M297" s="151">
        <f>SUM(M294:M296)</f>
        <v>296</v>
      </c>
      <c r="N297" s="152">
        <f>SUM(N294:N296)</f>
        <v>1148</v>
      </c>
      <c r="O297" s="153">
        <f>L297/K297</f>
        <v>3.61</v>
      </c>
      <c r="P297" s="156">
        <f t="shared" si="86"/>
        <v>0.20498614958448755</v>
      </c>
      <c r="Q297" s="215">
        <f>M297/K297</f>
        <v>0.74</v>
      </c>
      <c r="R297" s="150">
        <f>D297-K297</f>
        <v>-37</v>
      </c>
      <c r="S297" s="154">
        <f t="shared" si="83"/>
        <v>-38</v>
      </c>
      <c r="T297" s="151">
        <f t="shared" si="83"/>
        <v>-70</v>
      </c>
      <c r="U297" s="155">
        <f t="shared" si="83"/>
        <v>32</v>
      </c>
    </row>
    <row r="298" spans="1:21" ht="13.5" customHeight="1">
      <c r="A298" s="274">
        <v>3</v>
      </c>
      <c r="B298" s="160" t="s">
        <v>391</v>
      </c>
      <c r="C298" s="161" t="s">
        <v>286</v>
      </c>
      <c r="D298" s="216">
        <v>120</v>
      </c>
      <c r="E298" s="167">
        <f t="shared" si="75"/>
        <v>18</v>
      </c>
      <c r="F298" s="162">
        <v>8</v>
      </c>
      <c r="G298" s="163">
        <v>10</v>
      </c>
      <c r="H298" s="164"/>
      <c r="I298" s="181">
        <f t="shared" si="85"/>
        <v>0.4444444444444444</v>
      </c>
      <c r="J298" s="170"/>
      <c r="K298" s="216">
        <v>120</v>
      </c>
      <c r="L298" s="167">
        <f t="shared" si="82"/>
        <v>37</v>
      </c>
      <c r="M298" s="162">
        <v>14</v>
      </c>
      <c r="N298" s="163">
        <v>23</v>
      </c>
      <c r="O298" s="164"/>
      <c r="P298" s="181">
        <f t="shared" si="86"/>
        <v>0.3783783783783784</v>
      </c>
      <c r="Q298" s="170"/>
      <c r="R298" s="216">
        <f>D298-K298</f>
        <v>0</v>
      </c>
      <c r="S298" s="167">
        <f aca="true" t="shared" si="87" ref="S298:U301">E298-L298</f>
        <v>-19</v>
      </c>
      <c r="T298" s="162">
        <f t="shared" si="87"/>
        <v>-6</v>
      </c>
      <c r="U298" s="168">
        <f t="shared" si="87"/>
        <v>-13</v>
      </c>
    </row>
    <row r="299" spans="1:21" ht="13.5" customHeight="1">
      <c r="A299" s="284">
        <v>3</v>
      </c>
      <c r="B299" s="172" t="s">
        <v>391</v>
      </c>
      <c r="C299" s="173" t="s">
        <v>287</v>
      </c>
      <c r="D299" s="221"/>
      <c r="E299" s="179">
        <f t="shared" si="75"/>
        <v>31</v>
      </c>
      <c r="F299" s="174">
        <v>9</v>
      </c>
      <c r="G299" s="175">
        <v>22</v>
      </c>
      <c r="H299" s="176"/>
      <c r="I299" s="181">
        <f t="shared" si="85"/>
        <v>0.2903225806451613</v>
      </c>
      <c r="J299" s="170"/>
      <c r="K299" s="221"/>
      <c r="L299" s="179">
        <f t="shared" si="82"/>
        <v>65</v>
      </c>
      <c r="M299" s="174">
        <v>17</v>
      </c>
      <c r="N299" s="175">
        <v>48</v>
      </c>
      <c r="O299" s="176"/>
      <c r="P299" s="181">
        <f t="shared" si="86"/>
        <v>0.26153846153846155</v>
      </c>
      <c r="Q299" s="170"/>
      <c r="R299" s="221"/>
      <c r="S299" s="179">
        <f t="shared" si="87"/>
        <v>-34</v>
      </c>
      <c r="T299" s="174">
        <f t="shared" si="87"/>
        <v>-8</v>
      </c>
      <c r="U299" s="180">
        <f t="shared" si="87"/>
        <v>-26</v>
      </c>
    </row>
    <row r="300" spans="1:21" ht="13.5" customHeight="1">
      <c r="A300" s="295">
        <v>3</v>
      </c>
      <c r="B300" s="183" t="s">
        <v>391</v>
      </c>
      <c r="C300" s="184" t="s">
        <v>337</v>
      </c>
      <c r="D300" s="226"/>
      <c r="E300" s="190">
        <f t="shared" si="75"/>
        <v>40</v>
      </c>
      <c r="F300" s="185">
        <v>5</v>
      </c>
      <c r="G300" s="186">
        <v>35</v>
      </c>
      <c r="H300" s="187"/>
      <c r="I300" s="181">
        <f t="shared" si="85"/>
        <v>0.125</v>
      </c>
      <c r="J300" s="170"/>
      <c r="K300" s="226"/>
      <c r="L300" s="190">
        <f t="shared" si="82"/>
        <v>74</v>
      </c>
      <c r="M300" s="185">
        <v>13</v>
      </c>
      <c r="N300" s="186">
        <v>61</v>
      </c>
      <c r="O300" s="187"/>
      <c r="P300" s="181">
        <f t="shared" si="86"/>
        <v>0.17567567567567569</v>
      </c>
      <c r="Q300" s="170"/>
      <c r="R300" s="226"/>
      <c r="S300" s="190">
        <f t="shared" si="87"/>
        <v>-34</v>
      </c>
      <c r="T300" s="185">
        <f t="shared" si="87"/>
        <v>-8</v>
      </c>
      <c r="U300" s="191">
        <f t="shared" si="87"/>
        <v>-26</v>
      </c>
    </row>
    <row r="301" spans="1:21" s="158" customFormat="1" ht="13.5" customHeight="1">
      <c r="A301" s="273">
        <v>3</v>
      </c>
      <c r="B301" s="148" t="s">
        <v>39</v>
      </c>
      <c r="C301" s="149" t="s">
        <v>138</v>
      </c>
      <c r="D301" s="150">
        <f>SUM(D298:D300)</f>
        <v>120</v>
      </c>
      <c r="E301" s="154">
        <f t="shared" si="75"/>
        <v>89</v>
      </c>
      <c r="F301" s="151">
        <f>SUM(F298:F300)</f>
        <v>22</v>
      </c>
      <c r="G301" s="152">
        <f>SUM(G298:G300)</f>
        <v>67</v>
      </c>
      <c r="H301" s="153">
        <f aca="true" t="shared" si="88" ref="H301:H309">E301/D301</f>
        <v>0.7416666666666667</v>
      </c>
      <c r="I301" s="156">
        <f t="shared" si="85"/>
        <v>0.24719101123595505</v>
      </c>
      <c r="J301" s="215">
        <f>F301/D301</f>
        <v>0.18333333333333332</v>
      </c>
      <c r="K301" s="150">
        <f>SUM(K298:K300)</f>
        <v>120</v>
      </c>
      <c r="L301" s="154">
        <f t="shared" si="82"/>
        <v>176</v>
      </c>
      <c r="M301" s="151">
        <f>SUM(M298:M300)</f>
        <v>44</v>
      </c>
      <c r="N301" s="152">
        <f>SUM(N298:N300)</f>
        <v>132</v>
      </c>
      <c r="O301" s="153">
        <f aca="true" t="shared" si="89" ref="O301:O309">L301/K301</f>
        <v>1.4666666666666666</v>
      </c>
      <c r="P301" s="156">
        <f t="shared" si="86"/>
        <v>0.25</v>
      </c>
      <c r="Q301" s="215">
        <f>M301/K301</f>
        <v>0.36666666666666664</v>
      </c>
      <c r="R301" s="150">
        <f>D301-K301</f>
        <v>0</v>
      </c>
      <c r="S301" s="154">
        <f t="shared" si="87"/>
        <v>-87</v>
      </c>
      <c r="T301" s="151">
        <f t="shared" si="87"/>
        <v>-22</v>
      </c>
      <c r="U301" s="155">
        <f t="shared" si="87"/>
        <v>-65</v>
      </c>
    </row>
    <row r="302" spans="1:21" ht="13.5" customHeight="1">
      <c r="A302" s="274">
        <v>3</v>
      </c>
      <c r="B302" s="160" t="s">
        <v>392</v>
      </c>
      <c r="C302" s="161" t="s">
        <v>393</v>
      </c>
      <c r="D302" s="166">
        <v>35</v>
      </c>
      <c r="E302" s="167">
        <f t="shared" si="75"/>
        <v>208</v>
      </c>
      <c r="F302" s="162">
        <v>27</v>
      </c>
      <c r="G302" s="163">
        <v>181</v>
      </c>
      <c r="H302" s="164">
        <f t="shared" si="88"/>
        <v>5.942857142857143</v>
      </c>
      <c r="I302" s="181">
        <f t="shared" si="85"/>
        <v>0.12980769230769232</v>
      </c>
      <c r="J302" s="234"/>
      <c r="K302" s="166">
        <v>35</v>
      </c>
      <c r="L302" s="167">
        <f t="shared" si="82"/>
        <v>191</v>
      </c>
      <c r="M302" s="162">
        <v>33</v>
      </c>
      <c r="N302" s="163">
        <v>158</v>
      </c>
      <c r="O302" s="164">
        <f t="shared" si="89"/>
        <v>5.457142857142857</v>
      </c>
      <c r="P302" s="181">
        <f t="shared" si="86"/>
        <v>0.17277486910994763</v>
      </c>
      <c r="Q302" s="234"/>
      <c r="R302" s="166">
        <f aca="true" t="shared" si="90" ref="R302:U311">D302-K302</f>
        <v>0</v>
      </c>
      <c r="S302" s="167">
        <f t="shared" si="90"/>
        <v>17</v>
      </c>
      <c r="T302" s="162">
        <f t="shared" si="90"/>
        <v>-6</v>
      </c>
      <c r="U302" s="168">
        <f t="shared" si="90"/>
        <v>23</v>
      </c>
    </row>
    <row r="303" spans="1:21" ht="13.5" customHeight="1">
      <c r="A303" s="284">
        <v>3</v>
      </c>
      <c r="B303" s="172" t="s">
        <v>392</v>
      </c>
      <c r="C303" s="173" t="s">
        <v>170</v>
      </c>
      <c r="D303" s="178">
        <v>120</v>
      </c>
      <c r="E303" s="179">
        <f t="shared" si="75"/>
        <v>703</v>
      </c>
      <c r="F303" s="174">
        <v>138</v>
      </c>
      <c r="G303" s="175">
        <v>565</v>
      </c>
      <c r="H303" s="176">
        <f t="shared" si="88"/>
        <v>5.858333333333333</v>
      </c>
      <c r="I303" s="181">
        <f t="shared" si="85"/>
        <v>0.19630156472261737</v>
      </c>
      <c r="J303" s="256"/>
      <c r="K303" s="178">
        <v>120</v>
      </c>
      <c r="L303" s="179">
        <f t="shared" si="82"/>
        <v>624</v>
      </c>
      <c r="M303" s="174">
        <v>128</v>
      </c>
      <c r="N303" s="175">
        <v>496</v>
      </c>
      <c r="O303" s="176">
        <f t="shared" si="89"/>
        <v>5.2</v>
      </c>
      <c r="P303" s="181">
        <f t="shared" si="86"/>
        <v>0.20512820512820512</v>
      </c>
      <c r="Q303" s="256"/>
      <c r="R303" s="178">
        <f t="shared" si="90"/>
        <v>0</v>
      </c>
      <c r="S303" s="179">
        <f t="shared" si="90"/>
        <v>79</v>
      </c>
      <c r="T303" s="174">
        <f t="shared" si="90"/>
        <v>10</v>
      </c>
      <c r="U303" s="180">
        <f t="shared" si="90"/>
        <v>69</v>
      </c>
    </row>
    <row r="304" spans="1:21" ht="13.5" customHeight="1">
      <c r="A304" s="284">
        <v>3</v>
      </c>
      <c r="B304" s="172" t="s">
        <v>392</v>
      </c>
      <c r="C304" s="173" t="s">
        <v>394</v>
      </c>
      <c r="D304" s="178">
        <v>40</v>
      </c>
      <c r="E304" s="179">
        <f t="shared" si="75"/>
        <v>71</v>
      </c>
      <c r="F304" s="174">
        <v>31</v>
      </c>
      <c r="G304" s="175">
        <v>40</v>
      </c>
      <c r="H304" s="176">
        <f t="shared" si="88"/>
        <v>1.775</v>
      </c>
      <c r="I304" s="181">
        <f t="shared" si="85"/>
        <v>0.43661971830985913</v>
      </c>
      <c r="J304" s="256"/>
      <c r="K304" s="178">
        <v>40</v>
      </c>
      <c r="L304" s="179">
        <f t="shared" si="82"/>
        <v>98</v>
      </c>
      <c r="M304" s="174">
        <v>45</v>
      </c>
      <c r="N304" s="175">
        <v>53</v>
      </c>
      <c r="O304" s="176">
        <f t="shared" si="89"/>
        <v>2.45</v>
      </c>
      <c r="P304" s="181">
        <f t="shared" si="86"/>
        <v>0.45918367346938777</v>
      </c>
      <c r="Q304" s="256"/>
      <c r="R304" s="178">
        <f t="shared" si="90"/>
        <v>0</v>
      </c>
      <c r="S304" s="179">
        <f t="shared" si="90"/>
        <v>-27</v>
      </c>
      <c r="T304" s="174">
        <f t="shared" si="90"/>
        <v>-14</v>
      </c>
      <c r="U304" s="180">
        <f t="shared" si="90"/>
        <v>-13</v>
      </c>
    </row>
    <row r="305" spans="1:21" ht="13.5" customHeight="1">
      <c r="A305" s="295">
        <v>3</v>
      </c>
      <c r="B305" s="183" t="s">
        <v>392</v>
      </c>
      <c r="C305" s="184" t="s">
        <v>315</v>
      </c>
      <c r="D305" s="189">
        <v>240</v>
      </c>
      <c r="E305" s="190">
        <f t="shared" si="75"/>
        <v>399</v>
      </c>
      <c r="F305" s="185">
        <v>179</v>
      </c>
      <c r="G305" s="186">
        <v>220</v>
      </c>
      <c r="H305" s="187">
        <f t="shared" si="88"/>
        <v>1.6625</v>
      </c>
      <c r="I305" s="181">
        <f t="shared" si="85"/>
        <v>0.44862155388471175</v>
      </c>
      <c r="J305" s="236"/>
      <c r="K305" s="189">
        <v>240</v>
      </c>
      <c r="L305" s="190">
        <f t="shared" si="82"/>
        <v>515</v>
      </c>
      <c r="M305" s="185">
        <v>251</v>
      </c>
      <c r="N305" s="186">
        <v>264</v>
      </c>
      <c r="O305" s="187">
        <f t="shared" si="89"/>
        <v>2.1458333333333335</v>
      </c>
      <c r="P305" s="181">
        <f t="shared" si="86"/>
        <v>0.487378640776699</v>
      </c>
      <c r="Q305" s="236"/>
      <c r="R305" s="189">
        <f t="shared" si="90"/>
        <v>0</v>
      </c>
      <c r="S305" s="190">
        <f t="shared" si="90"/>
        <v>-116</v>
      </c>
      <c r="T305" s="185">
        <f t="shared" si="90"/>
        <v>-72</v>
      </c>
      <c r="U305" s="191">
        <f t="shared" si="90"/>
        <v>-44</v>
      </c>
    </row>
    <row r="306" spans="1:21" s="158" customFormat="1" ht="13.5" customHeight="1">
      <c r="A306" s="273">
        <v>3</v>
      </c>
      <c r="B306" s="148" t="s">
        <v>395</v>
      </c>
      <c r="C306" s="149" t="s">
        <v>138</v>
      </c>
      <c r="D306" s="150">
        <f>SUM(D302:D305)</f>
        <v>435</v>
      </c>
      <c r="E306" s="154">
        <f t="shared" si="75"/>
        <v>1381</v>
      </c>
      <c r="F306" s="151">
        <f>SUM(F302:F305)</f>
        <v>375</v>
      </c>
      <c r="G306" s="152">
        <f>SUM(G302:G305)</f>
        <v>1006</v>
      </c>
      <c r="H306" s="153">
        <f t="shared" si="88"/>
        <v>3.174712643678161</v>
      </c>
      <c r="I306" s="156">
        <f t="shared" si="85"/>
        <v>0.2715423606082549</v>
      </c>
      <c r="J306" s="215">
        <f>F306/D306</f>
        <v>0.8620689655172413</v>
      </c>
      <c r="K306" s="150">
        <f>SUM(K302:K305)</f>
        <v>435</v>
      </c>
      <c r="L306" s="154">
        <f t="shared" si="82"/>
        <v>1428</v>
      </c>
      <c r="M306" s="151">
        <f>SUM(M302:M305)</f>
        <v>457</v>
      </c>
      <c r="N306" s="152">
        <f>SUM(N302:N305)</f>
        <v>971</v>
      </c>
      <c r="O306" s="153">
        <f t="shared" si="89"/>
        <v>3.282758620689655</v>
      </c>
      <c r="P306" s="156">
        <f t="shared" si="86"/>
        <v>0.32002801120448177</v>
      </c>
      <c r="Q306" s="192">
        <f>M306/K306</f>
        <v>1.0505747126436782</v>
      </c>
      <c r="R306" s="150">
        <f t="shared" si="90"/>
        <v>0</v>
      </c>
      <c r="S306" s="154">
        <f t="shared" si="90"/>
        <v>-47</v>
      </c>
      <c r="T306" s="151">
        <f t="shared" si="90"/>
        <v>-82</v>
      </c>
      <c r="U306" s="155">
        <f t="shared" si="90"/>
        <v>35</v>
      </c>
    </row>
    <row r="307" spans="1:21" ht="13.5" customHeight="1">
      <c r="A307" s="284">
        <v>3</v>
      </c>
      <c r="B307" s="160" t="s">
        <v>396</v>
      </c>
      <c r="C307" s="161" t="s">
        <v>397</v>
      </c>
      <c r="D307" s="199">
        <v>35</v>
      </c>
      <c r="E307" s="167">
        <f t="shared" si="75"/>
        <v>322</v>
      </c>
      <c r="F307" s="162">
        <v>30</v>
      </c>
      <c r="G307" s="163">
        <v>292</v>
      </c>
      <c r="H307" s="164">
        <f t="shared" si="88"/>
        <v>9.2</v>
      </c>
      <c r="I307" s="181">
        <f t="shared" si="85"/>
        <v>0.09316770186335403</v>
      </c>
      <c r="J307" s="234"/>
      <c r="K307" s="199">
        <v>35</v>
      </c>
      <c r="L307" s="167">
        <f t="shared" si="82"/>
        <v>340</v>
      </c>
      <c r="M307" s="162">
        <v>34</v>
      </c>
      <c r="N307" s="163">
        <v>306</v>
      </c>
      <c r="O307" s="164">
        <f t="shared" si="89"/>
        <v>9.714285714285714</v>
      </c>
      <c r="P307" s="181">
        <f t="shared" si="86"/>
        <v>0.1</v>
      </c>
      <c r="Q307" s="234"/>
      <c r="R307" s="199">
        <f t="shared" si="90"/>
        <v>0</v>
      </c>
      <c r="S307" s="167">
        <f t="shared" si="90"/>
        <v>-18</v>
      </c>
      <c r="T307" s="162">
        <f t="shared" si="90"/>
        <v>-4</v>
      </c>
      <c r="U307" s="168">
        <f t="shared" si="90"/>
        <v>-14</v>
      </c>
    </row>
    <row r="308" spans="1:21" ht="13.5" customHeight="1">
      <c r="A308" s="284">
        <v>3</v>
      </c>
      <c r="B308" s="172" t="s">
        <v>396</v>
      </c>
      <c r="C308" s="173" t="s">
        <v>357</v>
      </c>
      <c r="D308" s="178">
        <v>70</v>
      </c>
      <c r="E308" s="179">
        <f t="shared" si="75"/>
        <v>650</v>
      </c>
      <c r="F308" s="174">
        <v>72</v>
      </c>
      <c r="G308" s="175">
        <v>578</v>
      </c>
      <c r="H308" s="176">
        <f t="shared" si="88"/>
        <v>9.285714285714286</v>
      </c>
      <c r="I308" s="181">
        <f t="shared" si="85"/>
        <v>0.11076923076923077</v>
      </c>
      <c r="J308" s="256"/>
      <c r="K308" s="178">
        <v>70</v>
      </c>
      <c r="L308" s="179">
        <f t="shared" si="82"/>
        <v>592</v>
      </c>
      <c r="M308" s="174">
        <v>86</v>
      </c>
      <c r="N308" s="175">
        <v>506</v>
      </c>
      <c r="O308" s="176">
        <f t="shared" si="89"/>
        <v>8.457142857142857</v>
      </c>
      <c r="P308" s="181">
        <f t="shared" si="86"/>
        <v>0.14527027027027026</v>
      </c>
      <c r="Q308" s="256"/>
      <c r="R308" s="178">
        <f t="shared" si="90"/>
        <v>0</v>
      </c>
      <c r="S308" s="179">
        <f t="shared" si="90"/>
        <v>58</v>
      </c>
      <c r="T308" s="174">
        <f t="shared" si="90"/>
        <v>-14</v>
      </c>
      <c r="U308" s="180">
        <f t="shared" si="90"/>
        <v>72</v>
      </c>
    </row>
    <row r="309" spans="1:21" ht="13.5" customHeight="1">
      <c r="A309" s="284">
        <v>3</v>
      </c>
      <c r="B309" s="172" t="s">
        <v>396</v>
      </c>
      <c r="C309" s="173" t="s">
        <v>185</v>
      </c>
      <c r="D309" s="178">
        <v>105</v>
      </c>
      <c r="E309" s="179">
        <f t="shared" si="75"/>
        <v>575</v>
      </c>
      <c r="F309" s="174">
        <v>84</v>
      </c>
      <c r="G309" s="175">
        <v>491</v>
      </c>
      <c r="H309" s="176">
        <f t="shared" si="88"/>
        <v>5.476190476190476</v>
      </c>
      <c r="I309" s="181">
        <f t="shared" si="85"/>
        <v>0.14608695652173914</v>
      </c>
      <c r="J309" s="256"/>
      <c r="K309" s="178">
        <v>105</v>
      </c>
      <c r="L309" s="179">
        <f t="shared" si="82"/>
        <v>576</v>
      </c>
      <c r="M309" s="174">
        <v>101</v>
      </c>
      <c r="N309" s="175">
        <v>475</v>
      </c>
      <c r="O309" s="176">
        <f t="shared" si="89"/>
        <v>5.485714285714286</v>
      </c>
      <c r="P309" s="181">
        <f t="shared" si="86"/>
        <v>0.1753472222222222</v>
      </c>
      <c r="Q309" s="256"/>
      <c r="R309" s="213">
        <f t="shared" si="90"/>
        <v>0</v>
      </c>
      <c r="S309" s="179">
        <f t="shared" si="90"/>
        <v>-1</v>
      </c>
      <c r="T309" s="174">
        <f t="shared" si="90"/>
        <v>-17</v>
      </c>
      <c r="U309" s="180">
        <f t="shared" si="90"/>
        <v>16</v>
      </c>
    </row>
    <row r="310" spans="1:21" s="158" customFormat="1" ht="13.5" customHeight="1">
      <c r="A310" s="273">
        <v>3</v>
      </c>
      <c r="B310" s="148" t="s">
        <v>398</v>
      </c>
      <c r="C310" s="149" t="s">
        <v>138</v>
      </c>
      <c r="D310" s="150">
        <f>SUM(D307:D309)</f>
        <v>210</v>
      </c>
      <c r="E310" s="154">
        <f t="shared" si="75"/>
        <v>1547</v>
      </c>
      <c r="F310" s="151">
        <f>SUM(F307:F309)</f>
        <v>186</v>
      </c>
      <c r="G310" s="152">
        <f>SUM(G307:G309)</f>
        <v>1361</v>
      </c>
      <c r="H310" s="153">
        <f>E310/D310</f>
        <v>7.366666666666666</v>
      </c>
      <c r="I310" s="156">
        <f t="shared" si="85"/>
        <v>0.12023270846800259</v>
      </c>
      <c r="J310" s="215">
        <f>F310/D310</f>
        <v>0.8857142857142857</v>
      </c>
      <c r="K310" s="150">
        <f>SUM(K307:K309)</f>
        <v>210</v>
      </c>
      <c r="L310" s="154">
        <f t="shared" si="82"/>
        <v>1508</v>
      </c>
      <c r="M310" s="151">
        <f>SUM(M307:M309)</f>
        <v>221</v>
      </c>
      <c r="N310" s="152">
        <f>SUM(N307:N309)</f>
        <v>1287</v>
      </c>
      <c r="O310" s="153">
        <f>L310/K310</f>
        <v>7.180952380952381</v>
      </c>
      <c r="P310" s="156">
        <f t="shared" si="86"/>
        <v>0.14655172413793102</v>
      </c>
      <c r="Q310" s="192">
        <f>M310/K310</f>
        <v>1.0523809523809524</v>
      </c>
      <c r="R310" s="150">
        <f t="shared" si="90"/>
        <v>0</v>
      </c>
      <c r="S310" s="154">
        <f t="shared" si="90"/>
        <v>39</v>
      </c>
      <c r="T310" s="151">
        <f t="shared" si="90"/>
        <v>-35</v>
      </c>
      <c r="U310" s="155">
        <f t="shared" si="90"/>
        <v>74</v>
      </c>
    </row>
    <row r="311" spans="1:21" ht="13.5" customHeight="1">
      <c r="A311" s="274">
        <v>3</v>
      </c>
      <c r="B311" s="160" t="s">
        <v>399</v>
      </c>
      <c r="C311" s="161" t="s">
        <v>170</v>
      </c>
      <c r="D311" s="216">
        <v>280</v>
      </c>
      <c r="E311" s="195">
        <f t="shared" si="75"/>
        <v>993</v>
      </c>
      <c r="F311" s="196">
        <v>181</v>
      </c>
      <c r="G311" s="197">
        <v>812</v>
      </c>
      <c r="H311" s="198"/>
      <c r="I311" s="144">
        <f t="shared" si="85"/>
        <v>0.1822759315206445</v>
      </c>
      <c r="J311" s="145"/>
      <c r="K311" s="216">
        <v>280</v>
      </c>
      <c r="L311" s="195">
        <f t="shared" si="82"/>
        <v>903</v>
      </c>
      <c r="M311" s="196">
        <v>202</v>
      </c>
      <c r="N311" s="197">
        <v>701</v>
      </c>
      <c r="O311" s="198"/>
      <c r="P311" s="144">
        <f t="shared" si="86"/>
        <v>0.22369878183831673</v>
      </c>
      <c r="Q311" s="145"/>
      <c r="R311" s="216">
        <f t="shared" si="90"/>
        <v>0</v>
      </c>
      <c r="S311" s="195">
        <f t="shared" si="90"/>
        <v>90</v>
      </c>
      <c r="T311" s="196">
        <f t="shared" si="90"/>
        <v>-21</v>
      </c>
      <c r="U311" s="241">
        <f t="shared" si="90"/>
        <v>111</v>
      </c>
    </row>
    <row r="312" spans="1:21" ht="13.5" customHeight="1">
      <c r="A312" s="284">
        <v>3</v>
      </c>
      <c r="B312" s="172" t="s">
        <v>399</v>
      </c>
      <c r="C312" s="173" t="s">
        <v>185</v>
      </c>
      <c r="D312" s="221"/>
      <c r="E312" s="200"/>
      <c r="F312" s="201"/>
      <c r="G312" s="203"/>
      <c r="H312" s="204"/>
      <c r="I312" s="205"/>
      <c r="J312" s="170"/>
      <c r="K312" s="221"/>
      <c r="L312" s="200"/>
      <c r="M312" s="201"/>
      <c r="N312" s="203"/>
      <c r="O312" s="204"/>
      <c r="P312" s="205"/>
      <c r="Q312" s="170"/>
      <c r="R312" s="221"/>
      <c r="S312" s="200"/>
      <c r="T312" s="201"/>
      <c r="U312" s="202"/>
    </row>
    <row r="313" spans="1:21" ht="13.5" customHeight="1">
      <c r="A313" s="284">
        <v>3</v>
      </c>
      <c r="B313" s="172" t="s">
        <v>399</v>
      </c>
      <c r="C313" s="173" t="s">
        <v>400</v>
      </c>
      <c r="D313" s="221"/>
      <c r="E313" s="200"/>
      <c r="F313" s="201"/>
      <c r="G313" s="203"/>
      <c r="H313" s="204"/>
      <c r="I313" s="205"/>
      <c r="J313" s="170"/>
      <c r="K313" s="221"/>
      <c r="L313" s="200"/>
      <c r="M313" s="201"/>
      <c r="N313" s="203"/>
      <c r="O313" s="204"/>
      <c r="P313" s="205"/>
      <c r="Q313" s="170"/>
      <c r="R313" s="221"/>
      <c r="S313" s="200"/>
      <c r="T313" s="201"/>
      <c r="U313" s="202"/>
    </row>
    <row r="314" spans="1:21" ht="13.5" customHeight="1">
      <c r="A314" s="284">
        <v>3</v>
      </c>
      <c r="B314" s="172" t="s">
        <v>399</v>
      </c>
      <c r="C314" s="264" t="s">
        <v>401</v>
      </c>
      <c r="D314" s="221"/>
      <c r="E314" s="200"/>
      <c r="F314" s="201"/>
      <c r="G314" s="203"/>
      <c r="H314" s="204"/>
      <c r="I314" s="205"/>
      <c r="J314" s="170"/>
      <c r="K314" s="221"/>
      <c r="L314" s="200"/>
      <c r="M314" s="201"/>
      <c r="N314" s="203"/>
      <c r="O314" s="204"/>
      <c r="P314" s="205"/>
      <c r="Q314" s="170"/>
      <c r="R314" s="221"/>
      <c r="S314" s="200"/>
      <c r="T314" s="201"/>
      <c r="U314" s="202"/>
    </row>
    <row r="315" spans="1:21" ht="13.5" customHeight="1">
      <c r="A315" s="284">
        <v>3</v>
      </c>
      <c r="B315" s="172" t="s">
        <v>399</v>
      </c>
      <c r="C315" s="173" t="s">
        <v>402</v>
      </c>
      <c r="D315" s="221"/>
      <c r="E315" s="200"/>
      <c r="F315" s="201"/>
      <c r="G315" s="203"/>
      <c r="H315" s="204"/>
      <c r="I315" s="205"/>
      <c r="J315" s="170"/>
      <c r="K315" s="221"/>
      <c r="L315" s="200"/>
      <c r="M315" s="201"/>
      <c r="N315" s="203"/>
      <c r="O315" s="204"/>
      <c r="P315" s="205"/>
      <c r="Q315" s="170"/>
      <c r="R315" s="221"/>
      <c r="S315" s="200"/>
      <c r="T315" s="201"/>
      <c r="U315" s="202"/>
    </row>
    <row r="316" spans="1:21" ht="13.5" customHeight="1">
      <c r="A316" s="284">
        <v>3</v>
      </c>
      <c r="B316" s="172" t="s">
        <v>399</v>
      </c>
      <c r="C316" s="173" t="s">
        <v>403</v>
      </c>
      <c r="D316" s="221"/>
      <c r="E316" s="167"/>
      <c r="F316" s="162"/>
      <c r="G316" s="163"/>
      <c r="H316" s="164"/>
      <c r="I316" s="169"/>
      <c r="J316" s="170"/>
      <c r="K316" s="221"/>
      <c r="L316" s="167"/>
      <c r="M316" s="162"/>
      <c r="N316" s="163"/>
      <c r="O316" s="164"/>
      <c r="P316" s="169"/>
      <c r="Q316" s="170"/>
      <c r="R316" s="166"/>
      <c r="S316" s="167"/>
      <c r="T316" s="162"/>
      <c r="U316" s="168"/>
    </row>
    <row r="317" spans="1:21" ht="13.5" customHeight="1">
      <c r="A317" s="284">
        <v>3</v>
      </c>
      <c r="B317" s="172" t="s">
        <v>399</v>
      </c>
      <c r="C317" s="173" t="s">
        <v>404</v>
      </c>
      <c r="D317" s="221"/>
      <c r="E317" s="190">
        <f>F317+G317</f>
        <v>212</v>
      </c>
      <c r="F317" s="185">
        <v>68</v>
      </c>
      <c r="G317" s="186">
        <v>144</v>
      </c>
      <c r="H317" s="187"/>
      <c r="I317" s="235">
        <f>F317/E317</f>
        <v>0.32075471698113206</v>
      </c>
      <c r="J317" s="170"/>
      <c r="K317" s="221"/>
      <c r="L317" s="190">
        <f>M317+N317</f>
        <v>232</v>
      </c>
      <c r="M317" s="185">
        <v>67</v>
      </c>
      <c r="N317" s="186">
        <v>165</v>
      </c>
      <c r="O317" s="187"/>
      <c r="P317" s="235">
        <f>M317/L317</f>
        <v>0.28879310344827586</v>
      </c>
      <c r="Q317" s="170"/>
      <c r="R317" s="189">
        <f>D317-K317</f>
        <v>0</v>
      </c>
      <c r="S317" s="190">
        <f>E317-L317</f>
        <v>-20</v>
      </c>
      <c r="T317" s="185">
        <f>F317-M317</f>
        <v>1</v>
      </c>
      <c r="U317" s="191">
        <f>G317-N317</f>
        <v>-21</v>
      </c>
    </row>
    <row r="318" spans="1:21" ht="13.5" customHeight="1">
      <c r="A318" s="284">
        <v>3</v>
      </c>
      <c r="B318" s="183" t="s">
        <v>399</v>
      </c>
      <c r="C318" s="184" t="s">
        <v>405</v>
      </c>
      <c r="D318" s="226"/>
      <c r="E318" s="208"/>
      <c r="F318" s="209"/>
      <c r="G318" s="210"/>
      <c r="H318" s="211"/>
      <c r="I318" s="212"/>
      <c r="J318" s="188"/>
      <c r="K318" s="226"/>
      <c r="L318" s="208"/>
      <c r="M318" s="209"/>
      <c r="N318" s="210"/>
      <c r="O318" s="211"/>
      <c r="P318" s="212"/>
      <c r="Q318" s="188"/>
      <c r="R318" s="226"/>
      <c r="S318" s="208"/>
      <c r="T318" s="209"/>
      <c r="U318" s="214"/>
    </row>
    <row r="319" spans="1:21" s="158" customFormat="1" ht="13.5" customHeight="1">
      <c r="A319" s="273">
        <v>3</v>
      </c>
      <c r="B319" s="148" t="s">
        <v>406</v>
      </c>
      <c r="C319" s="149" t="s">
        <v>138</v>
      </c>
      <c r="D319" s="150">
        <f>SUM(D311:D318)</f>
        <v>280</v>
      </c>
      <c r="E319" s="154">
        <f aca="true" t="shared" si="91" ref="E319:E339">F319+G319</f>
        <v>1205</v>
      </c>
      <c r="F319" s="151">
        <f>SUM(F311:F318)</f>
        <v>249</v>
      </c>
      <c r="G319" s="152">
        <f>SUM(G311:G318)</f>
        <v>956</v>
      </c>
      <c r="H319" s="153">
        <f aca="true" t="shared" si="92" ref="H319:I335">E319/D319</f>
        <v>4.303571428571429</v>
      </c>
      <c r="I319" s="156">
        <f t="shared" si="92"/>
        <v>0.20663900414937758</v>
      </c>
      <c r="J319" s="215">
        <f>F319/D319</f>
        <v>0.8892857142857142</v>
      </c>
      <c r="K319" s="150">
        <f>SUM(K311:K318)</f>
        <v>280</v>
      </c>
      <c r="L319" s="154">
        <f aca="true" t="shared" si="93" ref="L319:L339">M319+N319</f>
        <v>1135</v>
      </c>
      <c r="M319" s="151">
        <f>SUM(M311:M318)</f>
        <v>269</v>
      </c>
      <c r="N319" s="152">
        <f>SUM(N311:N318)</f>
        <v>866</v>
      </c>
      <c r="O319" s="153">
        <f aca="true" t="shared" si="94" ref="O319:P333">L319/K319</f>
        <v>4.053571428571429</v>
      </c>
      <c r="P319" s="156">
        <f t="shared" si="94"/>
        <v>0.23700440528634362</v>
      </c>
      <c r="Q319" s="215">
        <f>M319/K319</f>
        <v>0.9607142857142857</v>
      </c>
      <c r="R319" s="150">
        <f aca="true" t="shared" si="95" ref="R319:U332">D319-K319</f>
        <v>0</v>
      </c>
      <c r="S319" s="154">
        <f t="shared" si="95"/>
        <v>70</v>
      </c>
      <c r="T319" s="151">
        <f t="shared" si="95"/>
        <v>-20</v>
      </c>
      <c r="U319" s="155">
        <f t="shared" si="95"/>
        <v>90</v>
      </c>
    </row>
    <row r="320" spans="1:21" ht="13.5" customHeight="1">
      <c r="A320" s="295">
        <v>3</v>
      </c>
      <c r="B320" s="183" t="s">
        <v>407</v>
      </c>
      <c r="C320" s="184" t="s">
        <v>408</v>
      </c>
      <c r="D320" s="199">
        <v>40</v>
      </c>
      <c r="E320" s="246">
        <f t="shared" si="91"/>
        <v>114</v>
      </c>
      <c r="F320" s="193">
        <v>13</v>
      </c>
      <c r="G320" s="194">
        <v>101</v>
      </c>
      <c r="H320" s="297">
        <f t="shared" si="92"/>
        <v>2.85</v>
      </c>
      <c r="I320" s="302">
        <f t="shared" si="92"/>
        <v>0.11403508771929824</v>
      </c>
      <c r="J320" s="303"/>
      <c r="K320" s="199">
        <v>40</v>
      </c>
      <c r="L320" s="246">
        <f t="shared" si="93"/>
        <v>93</v>
      </c>
      <c r="M320" s="193">
        <v>12</v>
      </c>
      <c r="N320" s="194">
        <v>81</v>
      </c>
      <c r="O320" s="297">
        <f t="shared" si="94"/>
        <v>2.325</v>
      </c>
      <c r="P320" s="302">
        <f t="shared" si="94"/>
        <v>0.12903225806451613</v>
      </c>
      <c r="Q320" s="303"/>
      <c r="R320" s="189">
        <f t="shared" si="95"/>
        <v>0</v>
      </c>
      <c r="S320" s="190">
        <f t="shared" si="95"/>
        <v>21</v>
      </c>
      <c r="T320" s="185">
        <f t="shared" si="95"/>
        <v>1</v>
      </c>
      <c r="U320" s="191">
        <f t="shared" si="95"/>
        <v>20</v>
      </c>
    </row>
    <row r="321" spans="1:21" ht="13.5" customHeight="1">
      <c r="A321" s="274">
        <v>3</v>
      </c>
      <c r="B321" s="160" t="s">
        <v>407</v>
      </c>
      <c r="C321" s="161" t="s">
        <v>409</v>
      </c>
      <c r="D321" s="213">
        <v>280</v>
      </c>
      <c r="E321" s="254">
        <f t="shared" si="91"/>
        <v>991</v>
      </c>
      <c r="F321" s="206">
        <v>251</v>
      </c>
      <c r="G321" s="207">
        <v>740</v>
      </c>
      <c r="H321" s="261">
        <f t="shared" si="92"/>
        <v>3.539285714285714</v>
      </c>
      <c r="I321" s="271">
        <f t="shared" si="92"/>
        <v>0.2532795156407669</v>
      </c>
      <c r="J321" s="262"/>
      <c r="K321" s="213">
        <v>280</v>
      </c>
      <c r="L321" s="254">
        <f t="shared" si="93"/>
        <v>956</v>
      </c>
      <c r="M321" s="206">
        <v>247</v>
      </c>
      <c r="N321" s="207">
        <v>709</v>
      </c>
      <c r="O321" s="261">
        <f t="shared" si="94"/>
        <v>3.414285714285714</v>
      </c>
      <c r="P321" s="271">
        <f t="shared" si="94"/>
        <v>0.2583682008368201</v>
      </c>
      <c r="Q321" s="262"/>
      <c r="R321" s="166">
        <f t="shared" si="95"/>
        <v>0</v>
      </c>
      <c r="S321" s="167">
        <f t="shared" si="95"/>
        <v>35</v>
      </c>
      <c r="T321" s="162">
        <f t="shared" si="95"/>
        <v>4</v>
      </c>
      <c r="U321" s="168">
        <f t="shared" si="95"/>
        <v>31</v>
      </c>
    </row>
    <row r="322" spans="1:21" s="158" customFormat="1" ht="13.5" customHeight="1">
      <c r="A322" s="273">
        <v>3</v>
      </c>
      <c r="B322" s="148" t="s">
        <v>410</v>
      </c>
      <c r="C322" s="149" t="s">
        <v>138</v>
      </c>
      <c r="D322" s="150">
        <f>SUM(D320:D321)</f>
        <v>320</v>
      </c>
      <c r="E322" s="154">
        <f t="shared" si="91"/>
        <v>1105</v>
      </c>
      <c r="F322" s="151">
        <f>SUM(F320:F321)</f>
        <v>264</v>
      </c>
      <c r="G322" s="152">
        <f>SUM(G320:G321)</f>
        <v>841</v>
      </c>
      <c r="H322" s="153">
        <f t="shared" si="92"/>
        <v>3.453125</v>
      </c>
      <c r="I322" s="156">
        <f t="shared" si="92"/>
        <v>0.23891402714932128</v>
      </c>
      <c r="J322" s="215">
        <f>F322/D322</f>
        <v>0.825</v>
      </c>
      <c r="K322" s="150">
        <f>SUM(K320:K321)</f>
        <v>320</v>
      </c>
      <c r="L322" s="154">
        <f t="shared" si="93"/>
        <v>1049</v>
      </c>
      <c r="M322" s="151">
        <f>SUM(M320:M321)</f>
        <v>259</v>
      </c>
      <c r="N322" s="152">
        <f>SUM(N320:N321)</f>
        <v>790</v>
      </c>
      <c r="O322" s="153">
        <f t="shared" si="94"/>
        <v>3.278125</v>
      </c>
      <c r="P322" s="156">
        <f t="shared" si="94"/>
        <v>0.2469018112488084</v>
      </c>
      <c r="Q322" s="215">
        <f>M322/K322</f>
        <v>0.809375</v>
      </c>
      <c r="R322" s="150">
        <f t="shared" si="95"/>
        <v>0</v>
      </c>
      <c r="S322" s="154">
        <f t="shared" si="95"/>
        <v>56</v>
      </c>
      <c r="T322" s="151">
        <f t="shared" si="95"/>
        <v>5</v>
      </c>
      <c r="U322" s="155">
        <f t="shared" si="95"/>
        <v>51</v>
      </c>
    </row>
    <row r="323" spans="1:21" ht="13.5" customHeight="1">
      <c r="A323" s="274">
        <v>3</v>
      </c>
      <c r="B323" s="160" t="s">
        <v>411</v>
      </c>
      <c r="C323" s="161" t="s">
        <v>412</v>
      </c>
      <c r="D323" s="216">
        <v>80</v>
      </c>
      <c r="E323" s="200">
        <f t="shared" si="91"/>
        <v>700</v>
      </c>
      <c r="F323" s="162">
        <v>79</v>
      </c>
      <c r="G323" s="163">
        <v>621</v>
      </c>
      <c r="H323" s="164">
        <f t="shared" si="92"/>
        <v>8.75</v>
      </c>
      <c r="I323" s="181">
        <f t="shared" si="92"/>
        <v>0.11285714285714285</v>
      </c>
      <c r="J323" s="170"/>
      <c r="K323" s="216">
        <v>80</v>
      </c>
      <c r="L323" s="200">
        <f t="shared" si="93"/>
        <v>707</v>
      </c>
      <c r="M323" s="162">
        <v>71</v>
      </c>
      <c r="N323" s="163">
        <v>636</v>
      </c>
      <c r="O323" s="164">
        <f t="shared" si="94"/>
        <v>8.8375</v>
      </c>
      <c r="P323" s="181">
        <f t="shared" si="94"/>
        <v>0.10042432814710042</v>
      </c>
      <c r="Q323" s="170"/>
      <c r="R323" s="216">
        <v>40</v>
      </c>
      <c r="S323" s="167">
        <f t="shared" si="95"/>
        <v>-7</v>
      </c>
      <c r="T323" s="162">
        <f t="shared" si="95"/>
        <v>8</v>
      </c>
      <c r="U323" s="168">
        <f t="shared" si="95"/>
        <v>-15</v>
      </c>
    </row>
    <row r="324" spans="1:21" ht="13.5" customHeight="1">
      <c r="A324" s="295">
        <v>3</v>
      </c>
      <c r="B324" s="183" t="s">
        <v>411</v>
      </c>
      <c r="C324" s="184" t="s">
        <v>413</v>
      </c>
      <c r="D324" s="213">
        <v>80</v>
      </c>
      <c r="E324" s="254">
        <f t="shared" si="91"/>
        <v>79</v>
      </c>
      <c r="F324" s="185">
        <v>24</v>
      </c>
      <c r="G324" s="186">
        <v>55</v>
      </c>
      <c r="H324" s="187">
        <f t="shared" si="92"/>
        <v>0.9875</v>
      </c>
      <c r="I324" s="181">
        <f t="shared" si="92"/>
        <v>0.3037974683544304</v>
      </c>
      <c r="J324" s="170"/>
      <c r="K324" s="213">
        <v>80</v>
      </c>
      <c r="L324" s="254">
        <f t="shared" si="93"/>
        <v>95</v>
      </c>
      <c r="M324" s="185">
        <v>20</v>
      </c>
      <c r="N324" s="186">
        <v>75</v>
      </c>
      <c r="O324" s="187">
        <f t="shared" si="94"/>
        <v>1.1875</v>
      </c>
      <c r="P324" s="181">
        <f t="shared" si="94"/>
        <v>0.21052631578947367</v>
      </c>
      <c r="Q324" s="170"/>
      <c r="R324" s="226"/>
      <c r="S324" s="190">
        <f t="shared" si="95"/>
        <v>-16</v>
      </c>
      <c r="T324" s="185">
        <f t="shared" si="95"/>
        <v>4</v>
      </c>
      <c r="U324" s="191">
        <f t="shared" si="95"/>
        <v>-20</v>
      </c>
    </row>
    <row r="325" spans="1:21" s="158" customFormat="1" ht="13.5" customHeight="1">
      <c r="A325" s="273">
        <v>3</v>
      </c>
      <c r="B325" s="148" t="s">
        <v>40</v>
      </c>
      <c r="C325" s="149" t="s">
        <v>138</v>
      </c>
      <c r="D325" s="150">
        <f>SUM(D323:D324)</f>
        <v>160</v>
      </c>
      <c r="E325" s="154">
        <f t="shared" si="91"/>
        <v>779</v>
      </c>
      <c r="F325" s="151">
        <f>SUM(F323:F324)</f>
        <v>103</v>
      </c>
      <c r="G325" s="152">
        <f>SUM(G323:G324)</f>
        <v>676</v>
      </c>
      <c r="H325" s="153">
        <f>E325/D325</f>
        <v>4.86875</v>
      </c>
      <c r="I325" s="156">
        <f t="shared" si="92"/>
        <v>0.13222079589216945</v>
      </c>
      <c r="J325" s="215">
        <f>F325/D325</f>
        <v>0.64375</v>
      </c>
      <c r="K325" s="150">
        <f>SUM(K323:K324)</f>
        <v>160</v>
      </c>
      <c r="L325" s="154">
        <f t="shared" si="93"/>
        <v>802</v>
      </c>
      <c r="M325" s="151">
        <f>SUM(M323:M324)</f>
        <v>91</v>
      </c>
      <c r="N325" s="152">
        <f>SUM(N323:N324)</f>
        <v>711</v>
      </c>
      <c r="O325" s="153">
        <f t="shared" si="94"/>
        <v>5.0125</v>
      </c>
      <c r="P325" s="156">
        <f t="shared" si="94"/>
        <v>0.11346633416458853</v>
      </c>
      <c r="Q325" s="215">
        <f>M325/K325</f>
        <v>0.56875</v>
      </c>
      <c r="R325" s="150">
        <f>D325-K325</f>
        <v>0</v>
      </c>
      <c r="S325" s="154">
        <f t="shared" si="95"/>
        <v>-23</v>
      </c>
      <c r="T325" s="151">
        <f t="shared" si="95"/>
        <v>12</v>
      </c>
      <c r="U325" s="155">
        <f t="shared" si="95"/>
        <v>-35</v>
      </c>
    </row>
    <row r="326" spans="1:21" ht="13.5" customHeight="1">
      <c r="A326" s="274">
        <v>3</v>
      </c>
      <c r="B326" s="160" t="s">
        <v>414</v>
      </c>
      <c r="C326" s="161" t="s">
        <v>415</v>
      </c>
      <c r="D326" s="216">
        <v>160</v>
      </c>
      <c r="E326" s="200">
        <f t="shared" si="91"/>
        <v>482</v>
      </c>
      <c r="F326" s="201">
        <v>69</v>
      </c>
      <c r="G326" s="203">
        <v>413</v>
      </c>
      <c r="H326" s="198">
        <f>(E326+E327)/D326</f>
        <v>3.0125</v>
      </c>
      <c r="I326" s="235">
        <f t="shared" si="92"/>
        <v>0.14315352697095435</v>
      </c>
      <c r="J326" s="170"/>
      <c r="K326" s="216">
        <v>160</v>
      </c>
      <c r="L326" s="167">
        <f t="shared" si="93"/>
        <v>91</v>
      </c>
      <c r="M326" s="162">
        <v>10</v>
      </c>
      <c r="N326" s="163">
        <v>81</v>
      </c>
      <c r="O326" s="198">
        <f>(L326+L327)/K326</f>
        <v>3.38125</v>
      </c>
      <c r="P326" s="181">
        <f t="shared" si="94"/>
        <v>0.10989010989010989</v>
      </c>
      <c r="Q326" s="170"/>
      <c r="R326" s="216">
        <f>D326-K326</f>
        <v>0</v>
      </c>
      <c r="S326" s="200">
        <f>E326-(L326+L327)</f>
        <v>-59</v>
      </c>
      <c r="T326" s="201">
        <f>F326-(M326+M327)</f>
        <v>-67</v>
      </c>
      <c r="U326" s="202">
        <f>G326-(N326+N327)</f>
        <v>8</v>
      </c>
    </row>
    <row r="327" spans="1:21" ht="13.5" customHeight="1">
      <c r="A327" s="284">
        <v>3</v>
      </c>
      <c r="B327" s="172" t="s">
        <v>414</v>
      </c>
      <c r="C327" s="173" t="s">
        <v>416</v>
      </c>
      <c r="D327" s="166"/>
      <c r="E327" s="167"/>
      <c r="F327" s="162"/>
      <c r="G327" s="163"/>
      <c r="H327" s="164"/>
      <c r="I327" s="165"/>
      <c r="J327" s="234"/>
      <c r="K327" s="166"/>
      <c r="L327" s="179">
        <f t="shared" si="93"/>
        <v>450</v>
      </c>
      <c r="M327" s="174">
        <v>126</v>
      </c>
      <c r="N327" s="175">
        <v>324</v>
      </c>
      <c r="O327" s="164"/>
      <c r="P327" s="181">
        <f t="shared" si="94"/>
        <v>0.28</v>
      </c>
      <c r="Q327" s="234"/>
      <c r="R327" s="166"/>
      <c r="S327" s="167"/>
      <c r="T327" s="162"/>
      <c r="U327" s="168"/>
    </row>
    <row r="328" spans="1:21" ht="13.5" customHeight="1">
      <c r="A328" s="284">
        <v>3</v>
      </c>
      <c r="B328" s="172" t="s">
        <v>414</v>
      </c>
      <c r="C328" s="173" t="s">
        <v>156</v>
      </c>
      <c r="D328" s="178">
        <v>40</v>
      </c>
      <c r="E328" s="179">
        <f t="shared" si="91"/>
        <v>35</v>
      </c>
      <c r="F328" s="174">
        <v>35</v>
      </c>
      <c r="G328" s="175"/>
      <c r="H328" s="176">
        <f>E328/D328</f>
        <v>0.875</v>
      </c>
      <c r="I328" s="181">
        <f t="shared" si="92"/>
        <v>1</v>
      </c>
      <c r="J328" s="256"/>
      <c r="K328" s="178">
        <v>40</v>
      </c>
      <c r="L328" s="179">
        <f t="shared" si="93"/>
        <v>41</v>
      </c>
      <c r="M328" s="174">
        <v>41</v>
      </c>
      <c r="N328" s="175"/>
      <c r="O328" s="176">
        <f aca="true" t="shared" si="96" ref="O328:P339">L328/K328</f>
        <v>1.025</v>
      </c>
      <c r="P328" s="181">
        <f t="shared" si="94"/>
        <v>1</v>
      </c>
      <c r="Q328" s="256"/>
      <c r="R328" s="178">
        <f>D328-K328</f>
        <v>0</v>
      </c>
      <c r="S328" s="179">
        <f t="shared" si="95"/>
        <v>-6</v>
      </c>
      <c r="T328" s="174">
        <f t="shared" si="95"/>
        <v>-6</v>
      </c>
      <c r="U328" s="180">
        <f t="shared" si="95"/>
        <v>0</v>
      </c>
    </row>
    <row r="329" spans="1:21" ht="13.5" customHeight="1">
      <c r="A329" s="182">
        <v>1</v>
      </c>
      <c r="B329" s="183" t="s">
        <v>414</v>
      </c>
      <c r="C329" s="184" t="s">
        <v>417</v>
      </c>
      <c r="D329" s="189">
        <v>240</v>
      </c>
      <c r="E329" s="190">
        <f t="shared" si="91"/>
        <v>449</v>
      </c>
      <c r="F329" s="185">
        <v>111</v>
      </c>
      <c r="G329" s="186">
        <v>338</v>
      </c>
      <c r="H329" s="187">
        <f>E329/D329</f>
        <v>1.8708333333333333</v>
      </c>
      <c r="I329" s="181">
        <f t="shared" si="92"/>
        <v>0.24721603563474387</v>
      </c>
      <c r="J329" s="236"/>
      <c r="K329" s="189">
        <v>240</v>
      </c>
      <c r="L329" s="190">
        <f t="shared" si="93"/>
        <v>570</v>
      </c>
      <c r="M329" s="185">
        <v>138</v>
      </c>
      <c r="N329" s="186">
        <v>432</v>
      </c>
      <c r="O329" s="187">
        <f t="shared" si="96"/>
        <v>2.375</v>
      </c>
      <c r="P329" s="181">
        <f t="shared" si="94"/>
        <v>0.24210526315789474</v>
      </c>
      <c r="Q329" s="236"/>
      <c r="R329" s="189">
        <f>D329-K329</f>
        <v>0</v>
      </c>
      <c r="S329" s="190">
        <f t="shared" si="95"/>
        <v>-121</v>
      </c>
      <c r="T329" s="185">
        <f t="shared" si="95"/>
        <v>-27</v>
      </c>
      <c r="U329" s="191">
        <f t="shared" si="95"/>
        <v>-94</v>
      </c>
    </row>
    <row r="330" spans="1:21" s="158" customFormat="1" ht="13.5" customHeight="1">
      <c r="A330" s="273">
        <v>3</v>
      </c>
      <c r="B330" s="148" t="s">
        <v>418</v>
      </c>
      <c r="C330" s="149" t="s">
        <v>138</v>
      </c>
      <c r="D330" s="150">
        <f>SUM(D326:D329)</f>
        <v>440</v>
      </c>
      <c r="E330" s="154">
        <f t="shared" si="91"/>
        <v>966</v>
      </c>
      <c r="F330" s="151">
        <f>SUM(F326:F329)</f>
        <v>215</v>
      </c>
      <c r="G330" s="152">
        <f>SUM(G326:G329)</f>
        <v>751</v>
      </c>
      <c r="H330" s="153">
        <f>E330/D330</f>
        <v>2.1954545454545453</v>
      </c>
      <c r="I330" s="156">
        <f t="shared" si="92"/>
        <v>0.2225672877846791</v>
      </c>
      <c r="J330" s="215">
        <f>F330/D330</f>
        <v>0.48863636363636365</v>
      </c>
      <c r="K330" s="150">
        <f>SUM(K326:K329)</f>
        <v>440</v>
      </c>
      <c r="L330" s="154">
        <f t="shared" si="93"/>
        <v>1152</v>
      </c>
      <c r="M330" s="151">
        <f>SUM(M326:M329)</f>
        <v>315</v>
      </c>
      <c r="N330" s="152">
        <f>SUM(N326:N329)</f>
        <v>837</v>
      </c>
      <c r="O330" s="153">
        <f t="shared" si="96"/>
        <v>2.618181818181818</v>
      </c>
      <c r="P330" s="156">
        <f t="shared" si="94"/>
        <v>0.2734375</v>
      </c>
      <c r="Q330" s="215">
        <f>M330/K330</f>
        <v>0.7159090909090909</v>
      </c>
      <c r="R330" s="150">
        <f>D330-K330</f>
        <v>0</v>
      </c>
      <c r="S330" s="154">
        <f t="shared" si="95"/>
        <v>-186</v>
      </c>
      <c r="T330" s="151">
        <f t="shared" si="95"/>
        <v>-100</v>
      </c>
      <c r="U330" s="155">
        <f t="shared" si="95"/>
        <v>-86</v>
      </c>
    </row>
    <row r="331" spans="1:21" ht="13.5" customHeight="1">
      <c r="A331" s="272">
        <v>3</v>
      </c>
      <c r="B331" s="267" t="s">
        <v>419</v>
      </c>
      <c r="C331" s="268" t="s">
        <v>280</v>
      </c>
      <c r="D331" s="221">
        <v>80</v>
      </c>
      <c r="E331" s="200">
        <f t="shared" si="91"/>
        <v>496</v>
      </c>
      <c r="F331" s="201">
        <v>46</v>
      </c>
      <c r="G331" s="203">
        <v>450</v>
      </c>
      <c r="H331" s="204">
        <f>E331/D331</f>
        <v>6.2</v>
      </c>
      <c r="I331" s="181">
        <f t="shared" si="92"/>
        <v>0.09274193548387097</v>
      </c>
      <c r="J331" s="170"/>
      <c r="K331" s="221">
        <v>80</v>
      </c>
      <c r="L331" s="200">
        <f t="shared" si="93"/>
        <v>475</v>
      </c>
      <c r="M331" s="201">
        <v>44</v>
      </c>
      <c r="N331" s="203">
        <v>431</v>
      </c>
      <c r="O331" s="204">
        <f t="shared" si="96"/>
        <v>5.9375</v>
      </c>
      <c r="P331" s="181">
        <f t="shared" si="94"/>
        <v>0.09263157894736843</v>
      </c>
      <c r="Q331" s="170"/>
      <c r="R331" s="221">
        <f>D331-K331</f>
        <v>0</v>
      </c>
      <c r="S331" s="200">
        <f t="shared" si="95"/>
        <v>21</v>
      </c>
      <c r="T331" s="201">
        <f t="shared" si="95"/>
        <v>2</v>
      </c>
      <c r="U331" s="202">
        <f t="shared" si="95"/>
        <v>19</v>
      </c>
    </row>
    <row r="332" spans="1:21" s="158" customFormat="1" ht="13.5" customHeight="1">
      <c r="A332" s="273">
        <v>3</v>
      </c>
      <c r="B332" s="148" t="s">
        <v>4</v>
      </c>
      <c r="C332" s="149" t="s">
        <v>138</v>
      </c>
      <c r="D332" s="150">
        <f>SUM(D331)</f>
        <v>80</v>
      </c>
      <c r="E332" s="154">
        <f t="shared" si="91"/>
        <v>496</v>
      </c>
      <c r="F332" s="151">
        <f>SUM(F331)</f>
        <v>46</v>
      </c>
      <c r="G332" s="152">
        <f>SUM(G331)</f>
        <v>450</v>
      </c>
      <c r="H332" s="153">
        <f>E332/D332</f>
        <v>6.2</v>
      </c>
      <c r="I332" s="156">
        <f t="shared" si="92"/>
        <v>0.09274193548387097</v>
      </c>
      <c r="J332" s="215">
        <f>F332/D332</f>
        <v>0.575</v>
      </c>
      <c r="K332" s="150">
        <f>SUM(K331)</f>
        <v>80</v>
      </c>
      <c r="L332" s="154">
        <f t="shared" si="93"/>
        <v>475</v>
      </c>
      <c r="M332" s="151">
        <f>SUM(M331)</f>
        <v>44</v>
      </c>
      <c r="N332" s="152">
        <f>SUM(N331)</f>
        <v>431</v>
      </c>
      <c r="O332" s="153">
        <f t="shared" si="96"/>
        <v>5.9375</v>
      </c>
      <c r="P332" s="156">
        <f t="shared" si="94"/>
        <v>0.09263157894736843</v>
      </c>
      <c r="Q332" s="215">
        <f>M332/K332</f>
        <v>0.55</v>
      </c>
      <c r="R332" s="150">
        <f>D332-K332</f>
        <v>0</v>
      </c>
      <c r="S332" s="154">
        <f t="shared" si="95"/>
        <v>21</v>
      </c>
      <c r="T332" s="151">
        <f t="shared" si="95"/>
        <v>2</v>
      </c>
      <c r="U332" s="155">
        <f t="shared" si="95"/>
        <v>19</v>
      </c>
    </row>
    <row r="333" spans="1:21" ht="13.5" customHeight="1">
      <c r="A333" s="274">
        <v>3</v>
      </c>
      <c r="B333" s="160" t="s">
        <v>420</v>
      </c>
      <c r="C333" s="257" t="s">
        <v>421</v>
      </c>
      <c r="D333" s="216">
        <v>120</v>
      </c>
      <c r="E333" s="167">
        <f t="shared" si="91"/>
        <v>148</v>
      </c>
      <c r="F333" s="162">
        <v>21</v>
      </c>
      <c r="G333" s="163">
        <v>127</v>
      </c>
      <c r="H333" s="198">
        <f>(E333+E334+E335)/D333</f>
        <v>2.725</v>
      </c>
      <c r="I333" s="181">
        <f t="shared" si="92"/>
        <v>0.14189189189189189</v>
      </c>
      <c r="J333" s="234"/>
      <c r="K333" s="216">
        <v>120</v>
      </c>
      <c r="L333" s="195">
        <f t="shared" si="93"/>
        <v>238</v>
      </c>
      <c r="M333" s="196">
        <v>75</v>
      </c>
      <c r="N333" s="197">
        <v>163</v>
      </c>
      <c r="O333" s="198">
        <f t="shared" si="96"/>
        <v>1.9833333333333334</v>
      </c>
      <c r="P333" s="144">
        <f t="shared" si="94"/>
        <v>0.31512605042016806</v>
      </c>
      <c r="Q333" s="145"/>
      <c r="R333" s="216">
        <f>D333-(K333+K335)</f>
        <v>-40</v>
      </c>
      <c r="S333" s="195">
        <f>(E333+E334+E335)-(L333+L335)</f>
        <v>32</v>
      </c>
      <c r="T333" s="196">
        <f>(F333+F334+F335)-(M333+M335)</f>
        <v>-27</v>
      </c>
      <c r="U333" s="241">
        <f>(G333+G334+G335)-(N333+N335)</f>
        <v>59</v>
      </c>
    </row>
    <row r="334" spans="1:21" ht="13.5" customHeight="1">
      <c r="A334" s="274">
        <v>3</v>
      </c>
      <c r="B334" s="160" t="s">
        <v>420</v>
      </c>
      <c r="C334" s="257" t="s">
        <v>422</v>
      </c>
      <c r="D334" s="221"/>
      <c r="E334" s="167">
        <f t="shared" si="91"/>
        <v>106</v>
      </c>
      <c r="F334" s="162">
        <v>24</v>
      </c>
      <c r="G334" s="163">
        <v>82</v>
      </c>
      <c r="H334" s="204"/>
      <c r="I334" s="181">
        <f t="shared" si="92"/>
        <v>0.22641509433962265</v>
      </c>
      <c r="J334" s="234"/>
      <c r="K334" s="166"/>
      <c r="L334" s="167"/>
      <c r="M334" s="162"/>
      <c r="N334" s="163"/>
      <c r="O334" s="164"/>
      <c r="P334" s="169"/>
      <c r="Q334" s="234"/>
      <c r="R334" s="221"/>
      <c r="S334" s="200"/>
      <c r="T334" s="201"/>
      <c r="U334" s="202"/>
    </row>
    <row r="335" spans="1:21" ht="13.5" customHeight="1">
      <c r="A335" s="284">
        <v>3</v>
      </c>
      <c r="B335" s="172" t="s">
        <v>420</v>
      </c>
      <c r="C335" s="173" t="s">
        <v>423</v>
      </c>
      <c r="D335" s="166"/>
      <c r="E335" s="179">
        <f t="shared" si="91"/>
        <v>73</v>
      </c>
      <c r="F335" s="174">
        <v>23</v>
      </c>
      <c r="G335" s="175">
        <v>50</v>
      </c>
      <c r="H335" s="164"/>
      <c r="I335" s="181">
        <f t="shared" si="92"/>
        <v>0.3150684931506849</v>
      </c>
      <c r="J335" s="256"/>
      <c r="K335" s="178">
        <v>40</v>
      </c>
      <c r="L335" s="179">
        <f t="shared" si="93"/>
        <v>57</v>
      </c>
      <c r="M335" s="174">
        <v>20</v>
      </c>
      <c r="N335" s="175">
        <v>37</v>
      </c>
      <c r="O335" s="176">
        <f t="shared" si="96"/>
        <v>1.425</v>
      </c>
      <c r="P335" s="181">
        <f t="shared" si="96"/>
        <v>0.3508771929824561</v>
      </c>
      <c r="Q335" s="256"/>
      <c r="R335" s="166"/>
      <c r="S335" s="167"/>
      <c r="T335" s="162"/>
      <c r="U335" s="168"/>
    </row>
    <row r="336" spans="1:21" ht="13.5" customHeight="1">
      <c r="A336" s="295">
        <v>3</v>
      </c>
      <c r="B336" s="183" t="s">
        <v>420</v>
      </c>
      <c r="C336" s="260" t="s">
        <v>424</v>
      </c>
      <c r="D336" s="189">
        <v>80</v>
      </c>
      <c r="E336" s="190">
        <f>F336+G336</f>
        <v>569</v>
      </c>
      <c r="F336" s="185">
        <v>135</v>
      </c>
      <c r="G336" s="186">
        <v>434</v>
      </c>
      <c r="H336" s="187">
        <f aca="true" t="shared" si="97" ref="H336:I339">E336/D336</f>
        <v>7.1125</v>
      </c>
      <c r="I336" s="181">
        <f t="shared" si="97"/>
        <v>0.23725834797891038</v>
      </c>
      <c r="J336" s="236"/>
      <c r="K336" s="189">
        <v>200</v>
      </c>
      <c r="L336" s="190">
        <f>M336+N336</f>
        <v>878</v>
      </c>
      <c r="M336" s="185">
        <v>221</v>
      </c>
      <c r="N336" s="186">
        <v>657</v>
      </c>
      <c r="O336" s="187">
        <f>L336/K336</f>
        <v>4.39</v>
      </c>
      <c r="P336" s="235">
        <f>M336/L336</f>
        <v>0.2517084282460137</v>
      </c>
      <c r="Q336" s="236"/>
      <c r="R336" s="189">
        <f>(D336+D337)-K336</f>
        <v>40</v>
      </c>
      <c r="S336" s="190">
        <f>(E336+E337)-L336</f>
        <v>137</v>
      </c>
      <c r="T336" s="185">
        <f>(F336+F337)-M336</f>
        <v>55</v>
      </c>
      <c r="U336" s="191">
        <f>(G336+G337)-N336</f>
        <v>82</v>
      </c>
    </row>
    <row r="337" spans="1:21" ht="13.5" customHeight="1">
      <c r="A337" s="295">
        <v>3</v>
      </c>
      <c r="B337" s="172" t="s">
        <v>420</v>
      </c>
      <c r="C337" s="260" t="s">
        <v>240</v>
      </c>
      <c r="D337" s="189">
        <v>160</v>
      </c>
      <c r="E337" s="190">
        <f>F337+G337</f>
        <v>446</v>
      </c>
      <c r="F337" s="185">
        <v>141</v>
      </c>
      <c r="G337" s="186">
        <v>305</v>
      </c>
      <c r="H337" s="187">
        <f t="shared" si="97"/>
        <v>2.7875</v>
      </c>
      <c r="I337" s="181">
        <f t="shared" si="97"/>
        <v>0.31614349775784756</v>
      </c>
      <c r="J337" s="236"/>
      <c r="K337" s="226"/>
      <c r="L337" s="208"/>
      <c r="M337" s="209"/>
      <c r="N337" s="210"/>
      <c r="O337" s="211"/>
      <c r="P337" s="212"/>
      <c r="Q337" s="188"/>
      <c r="R337" s="226"/>
      <c r="S337" s="208"/>
      <c r="T337" s="209"/>
      <c r="U337" s="214"/>
    </row>
    <row r="338" spans="1:21" s="158" customFormat="1" ht="13.5" customHeight="1">
      <c r="A338" s="273">
        <v>3</v>
      </c>
      <c r="B338" s="148" t="s">
        <v>41</v>
      </c>
      <c r="C338" s="149" t="s">
        <v>138</v>
      </c>
      <c r="D338" s="150">
        <f>SUM(D333:D337)</f>
        <v>360</v>
      </c>
      <c r="E338" s="154">
        <f t="shared" si="91"/>
        <v>1342</v>
      </c>
      <c r="F338" s="151">
        <f>SUM(F333:F337)</f>
        <v>344</v>
      </c>
      <c r="G338" s="152">
        <f>SUM(G333:G337)</f>
        <v>998</v>
      </c>
      <c r="H338" s="153">
        <f t="shared" si="97"/>
        <v>3.727777777777778</v>
      </c>
      <c r="I338" s="156">
        <f t="shared" si="97"/>
        <v>0.2563338301043219</v>
      </c>
      <c r="J338" s="215">
        <f>F338/D338</f>
        <v>0.9555555555555556</v>
      </c>
      <c r="K338" s="150">
        <f>SUM(K333:K337)</f>
        <v>360</v>
      </c>
      <c r="L338" s="154">
        <f t="shared" si="93"/>
        <v>1173</v>
      </c>
      <c r="M338" s="151">
        <f>SUM(M333:M337)</f>
        <v>316</v>
      </c>
      <c r="N338" s="152">
        <f>SUM(N333:N337)</f>
        <v>857</v>
      </c>
      <c r="O338" s="153">
        <f t="shared" si="96"/>
        <v>3.2583333333333333</v>
      </c>
      <c r="P338" s="156">
        <f t="shared" si="96"/>
        <v>0.2693947144075021</v>
      </c>
      <c r="Q338" s="215">
        <f>M338/K338</f>
        <v>0.8777777777777778</v>
      </c>
      <c r="R338" s="150">
        <f aca="true" t="shared" si="98" ref="R338:U339">D338-K338</f>
        <v>0</v>
      </c>
      <c r="S338" s="154">
        <f t="shared" si="98"/>
        <v>169</v>
      </c>
      <c r="T338" s="151">
        <f t="shared" si="98"/>
        <v>28</v>
      </c>
      <c r="U338" s="155">
        <f t="shared" si="98"/>
        <v>141</v>
      </c>
    </row>
    <row r="339" spans="1:21" ht="13.5" customHeight="1">
      <c r="A339" s="274">
        <v>3</v>
      </c>
      <c r="B339" s="160" t="s">
        <v>425</v>
      </c>
      <c r="C339" s="161" t="s">
        <v>339</v>
      </c>
      <c r="D339" s="216">
        <v>280</v>
      </c>
      <c r="E339" s="195">
        <f t="shared" si="91"/>
        <v>1750</v>
      </c>
      <c r="F339" s="196">
        <v>236</v>
      </c>
      <c r="G339" s="197">
        <v>1514</v>
      </c>
      <c r="H339" s="198">
        <f t="shared" si="97"/>
        <v>6.25</v>
      </c>
      <c r="I339" s="144">
        <f t="shared" si="97"/>
        <v>0.13485714285714287</v>
      </c>
      <c r="J339" s="145"/>
      <c r="K339" s="216">
        <v>240</v>
      </c>
      <c r="L339" s="195">
        <f t="shared" si="93"/>
        <v>1648</v>
      </c>
      <c r="M339" s="196">
        <v>278</v>
      </c>
      <c r="N339" s="197">
        <v>1370</v>
      </c>
      <c r="O339" s="198">
        <f t="shared" si="96"/>
        <v>6.866666666666666</v>
      </c>
      <c r="P339" s="144">
        <f t="shared" si="96"/>
        <v>0.16868932038834952</v>
      </c>
      <c r="Q339" s="145"/>
      <c r="R339" s="216">
        <f t="shared" si="98"/>
        <v>40</v>
      </c>
      <c r="S339" s="195">
        <f t="shared" si="98"/>
        <v>102</v>
      </c>
      <c r="T339" s="196">
        <f t="shared" si="98"/>
        <v>-42</v>
      </c>
      <c r="U339" s="241">
        <f t="shared" si="98"/>
        <v>144</v>
      </c>
    </row>
    <row r="340" spans="1:21" ht="13.5" customHeight="1">
      <c r="A340" s="274">
        <v>3</v>
      </c>
      <c r="B340" s="160" t="s">
        <v>425</v>
      </c>
      <c r="C340" s="161" t="s">
        <v>340</v>
      </c>
      <c r="D340" s="221"/>
      <c r="E340" s="200"/>
      <c r="F340" s="201"/>
      <c r="G340" s="203"/>
      <c r="H340" s="204"/>
      <c r="I340" s="205"/>
      <c r="J340" s="170"/>
      <c r="K340" s="221"/>
      <c r="L340" s="200"/>
      <c r="M340" s="201"/>
      <c r="N340" s="203"/>
      <c r="O340" s="204"/>
      <c r="P340" s="205"/>
      <c r="Q340" s="170"/>
      <c r="R340" s="221"/>
      <c r="S340" s="200"/>
      <c r="T340" s="201"/>
      <c r="U340" s="202"/>
    </row>
    <row r="341" spans="1:21" ht="13.5" customHeight="1">
      <c r="A341" s="284">
        <v>3</v>
      </c>
      <c r="B341" s="172" t="s">
        <v>425</v>
      </c>
      <c r="C341" s="173" t="s">
        <v>426</v>
      </c>
      <c r="D341" s="221"/>
      <c r="E341" s="200"/>
      <c r="F341" s="201"/>
      <c r="G341" s="203"/>
      <c r="H341" s="204"/>
      <c r="I341" s="205"/>
      <c r="J341" s="170"/>
      <c r="K341" s="221"/>
      <c r="L341" s="200"/>
      <c r="M341" s="201"/>
      <c r="N341" s="203"/>
      <c r="O341" s="204"/>
      <c r="P341" s="205"/>
      <c r="Q341" s="170"/>
      <c r="R341" s="221"/>
      <c r="S341" s="200"/>
      <c r="T341" s="201"/>
      <c r="U341" s="202"/>
    </row>
    <row r="342" spans="1:21" ht="13.5" customHeight="1">
      <c r="A342" s="284">
        <v>3</v>
      </c>
      <c r="B342" s="172" t="s">
        <v>425</v>
      </c>
      <c r="C342" s="173" t="s">
        <v>240</v>
      </c>
      <c r="D342" s="166"/>
      <c r="E342" s="167"/>
      <c r="F342" s="162"/>
      <c r="G342" s="163"/>
      <c r="H342" s="164"/>
      <c r="I342" s="169"/>
      <c r="J342" s="234"/>
      <c r="K342" s="166"/>
      <c r="L342" s="167"/>
      <c r="M342" s="162"/>
      <c r="N342" s="163"/>
      <c r="O342" s="164"/>
      <c r="P342" s="169"/>
      <c r="Q342" s="234"/>
      <c r="R342" s="166"/>
      <c r="S342" s="167"/>
      <c r="T342" s="162"/>
      <c r="U342" s="168"/>
    </row>
    <row r="343" spans="1:21" ht="13.5" customHeight="1">
      <c r="A343" s="284">
        <v>3</v>
      </c>
      <c r="B343" s="172" t="s">
        <v>425</v>
      </c>
      <c r="C343" s="173" t="s">
        <v>427</v>
      </c>
      <c r="D343" s="189">
        <v>80</v>
      </c>
      <c r="E343" s="190">
        <f aca="true" t="shared" si="99" ref="E343:E406">F343+G343</f>
        <v>96</v>
      </c>
      <c r="F343" s="185">
        <v>18</v>
      </c>
      <c r="G343" s="186">
        <v>78</v>
      </c>
      <c r="H343" s="187">
        <f aca="true" t="shared" si="100" ref="H343:I352">E343/D343</f>
        <v>1.2</v>
      </c>
      <c r="I343" s="235">
        <f t="shared" si="100"/>
        <v>0.1875</v>
      </c>
      <c r="J343" s="236"/>
      <c r="K343" s="189">
        <v>80</v>
      </c>
      <c r="L343" s="190">
        <f>M343+N343</f>
        <v>125</v>
      </c>
      <c r="M343" s="185">
        <v>35</v>
      </c>
      <c r="N343" s="186">
        <v>90</v>
      </c>
      <c r="O343" s="187">
        <f>L343/K343</f>
        <v>1.5625</v>
      </c>
      <c r="P343" s="235">
        <f>M343/L343</f>
        <v>0.28</v>
      </c>
      <c r="Q343" s="236"/>
      <c r="R343" s="189">
        <f aca="true" t="shared" si="101" ref="R343:U351">D343-K343</f>
        <v>0</v>
      </c>
      <c r="S343" s="190">
        <f t="shared" si="101"/>
        <v>-29</v>
      </c>
      <c r="T343" s="185">
        <f t="shared" si="101"/>
        <v>-17</v>
      </c>
      <c r="U343" s="191">
        <f t="shared" si="101"/>
        <v>-12</v>
      </c>
    </row>
    <row r="344" spans="1:21" ht="13.5" customHeight="1">
      <c r="A344" s="272">
        <v>3</v>
      </c>
      <c r="B344" s="267" t="s">
        <v>425</v>
      </c>
      <c r="C344" s="268" t="s">
        <v>428</v>
      </c>
      <c r="D344" s="221"/>
      <c r="E344" s="200"/>
      <c r="F344" s="201"/>
      <c r="G344" s="203"/>
      <c r="H344" s="204"/>
      <c r="I344" s="212"/>
      <c r="J344" s="188"/>
      <c r="K344" s="226"/>
      <c r="L344" s="208"/>
      <c r="M344" s="209"/>
      <c r="N344" s="210"/>
      <c r="O344" s="211"/>
      <c r="P344" s="263"/>
      <c r="Q344" s="170"/>
      <c r="R344" s="221"/>
      <c r="S344" s="200"/>
      <c r="T344" s="201"/>
      <c r="U344" s="202"/>
    </row>
    <row r="345" spans="1:21" s="158" customFormat="1" ht="13.5" customHeight="1">
      <c r="A345" s="273">
        <v>3</v>
      </c>
      <c r="B345" s="148" t="s">
        <v>5</v>
      </c>
      <c r="C345" s="149" t="s">
        <v>138</v>
      </c>
      <c r="D345" s="150">
        <f>SUM(D339:D343)</f>
        <v>360</v>
      </c>
      <c r="E345" s="154">
        <f t="shared" si="99"/>
        <v>1846</v>
      </c>
      <c r="F345" s="151">
        <f>SUM(F339:F343)</f>
        <v>254</v>
      </c>
      <c r="G345" s="152">
        <f>SUM(G339:G343)</f>
        <v>1592</v>
      </c>
      <c r="H345" s="153">
        <f t="shared" si="100"/>
        <v>5.127777777777778</v>
      </c>
      <c r="I345" s="156">
        <f t="shared" si="100"/>
        <v>0.13759479956663057</v>
      </c>
      <c r="J345" s="215">
        <f>F345/D345</f>
        <v>0.7055555555555556</v>
      </c>
      <c r="K345" s="150">
        <f>SUM(K339:K343)</f>
        <v>320</v>
      </c>
      <c r="L345" s="154">
        <f aca="true" t="shared" si="102" ref="L345:L364">M345+N345</f>
        <v>1773</v>
      </c>
      <c r="M345" s="151">
        <f>SUM(M339:M343)</f>
        <v>313</v>
      </c>
      <c r="N345" s="152">
        <f>SUM(N339:N343)</f>
        <v>1460</v>
      </c>
      <c r="O345" s="153">
        <f aca="true" t="shared" si="103" ref="O345:P352">L345/K345</f>
        <v>5.540625</v>
      </c>
      <c r="P345" s="156">
        <f t="shared" si="103"/>
        <v>0.17653694303440495</v>
      </c>
      <c r="Q345" s="215">
        <f>M345/K345</f>
        <v>0.978125</v>
      </c>
      <c r="R345" s="150">
        <f t="shared" si="101"/>
        <v>40</v>
      </c>
      <c r="S345" s="154">
        <f t="shared" si="101"/>
        <v>73</v>
      </c>
      <c r="T345" s="151">
        <f t="shared" si="101"/>
        <v>-59</v>
      </c>
      <c r="U345" s="155">
        <f t="shared" si="101"/>
        <v>132</v>
      </c>
    </row>
    <row r="346" spans="1:21" ht="13.5" customHeight="1">
      <c r="A346" s="274">
        <v>3</v>
      </c>
      <c r="B346" s="160" t="s">
        <v>429</v>
      </c>
      <c r="C346" s="161" t="s">
        <v>430</v>
      </c>
      <c r="D346" s="166">
        <v>80</v>
      </c>
      <c r="E346" s="167">
        <f t="shared" si="99"/>
        <v>208</v>
      </c>
      <c r="F346" s="162">
        <v>39</v>
      </c>
      <c r="G346" s="163">
        <v>169</v>
      </c>
      <c r="H346" s="164">
        <f t="shared" si="100"/>
        <v>2.6</v>
      </c>
      <c r="I346" s="181">
        <f t="shared" si="100"/>
        <v>0.1875</v>
      </c>
      <c r="J346" s="234"/>
      <c r="K346" s="166">
        <v>86</v>
      </c>
      <c r="L346" s="167">
        <f t="shared" si="102"/>
        <v>254</v>
      </c>
      <c r="M346" s="162">
        <v>52</v>
      </c>
      <c r="N346" s="163">
        <v>202</v>
      </c>
      <c r="O346" s="164">
        <f t="shared" si="103"/>
        <v>2.953488372093023</v>
      </c>
      <c r="P346" s="181">
        <f t="shared" si="103"/>
        <v>0.2047244094488189</v>
      </c>
      <c r="Q346" s="234"/>
      <c r="R346" s="166">
        <f t="shared" si="101"/>
        <v>-6</v>
      </c>
      <c r="S346" s="167">
        <f t="shared" si="101"/>
        <v>-46</v>
      </c>
      <c r="T346" s="162">
        <f t="shared" si="101"/>
        <v>-13</v>
      </c>
      <c r="U346" s="168">
        <f t="shared" si="101"/>
        <v>-33</v>
      </c>
    </row>
    <row r="347" spans="1:21" ht="13.5" customHeight="1">
      <c r="A347" s="274">
        <v>3</v>
      </c>
      <c r="B347" s="160" t="s">
        <v>429</v>
      </c>
      <c r="C347" s="161" t="s">
        <v>431</v>
      </c>
      <c r="D347" s="166">
        <v>40</v>
      </c>
      <c r="E347" s="167">
        <f t="shared" si="99"/>
        <v>60</v>
      </c>
      <c r="F347" s="162">
        <v>17</v>
      </c>
      <c r="G347" s="163">
        <v>43</v>
      </c>
      <c r="H347" s="164">
        <f t="shared" si="100"/>
        <v>1.5</v>
      </c>
      <c r="I347" s="181">
        <f t="shared" si="100"/>
        <v>0.2833333333333333</v>
      </c>
      <c r="J347" s="234"/>
      <c r="K347" s="166">
        <v>40</v>
      </c>
      <c r="L347" s="167">
        <f t="shared" si="102"/>
        <v>45</v>
      </c>
      <c r="M347" s="162">
        <v>13</v>
      </c>
      <c r="N347" s="163">
        <v>32</v>
      </c>
      <c r="O347" s="164">
        <f t="shared" si="103"/>
        <v>1.125</v>
      </c>
      <c r="P347" s="181">
        <f t="shared" si="103"/>
        <v>0.28888888888888886</v>
      </c>
      <c r="Q347" s="234"/>
      <c r="R347" s="166">
        <f t="shared" si="101"/>
        <v>0</v>
      </c>
      <c r="S347" s="167">
        <f t="shared" si="101"/>
        <v>15</v>
      </c>
      <c r="T347" s="162">
        <f t="shared" si="101"/>
        <v>4</v>
      </c>
      <c r="U347" s="168">
        <f t="shared" si="101"/>
        <v>11</v>
      </c>
    </row>
    <row r="348" spans="1:21" ht="13.5" customHeight="1">
      <c r="A348" s="284">
        <v>3</v>
      </c>
      <c r="B348" s="172" t="s">
        <v>429</v>
      </c>
      <c r="C348" s="173" t="s">
        <v>432</v>
      </c>
      <c r="D348" s="178">
        <v>120</v>
      </c>
      <c r="E348" s="179">
        <f t="shared" si="99"/>
        <v>667</v>
      </c>
      <c r="F348" s="174">
        <v>124</v>
      </c>
      <c r="G348" s="175">
        <v>543</v>
      </c>
      <c r="H348" s="176">
        <f t="shared" si="100"/>
        <v>5.558333333333334</v>
      </c>
      <c r="I348" s="181">
        <f t="shared" si="100"/>
        <v>0.18590704647676162</v>
      </c>
      <c r="J348" s="256"/>
      <c r="K348" s="178">
        <v>120</v>
      </c>
      <c r="L348" s="179">
        <f t="shared" si="102"/>
        <v>723</v>
      </c>
      <c r="M348" s="174">
        <v>161</v>
      </c>
      <c r="N348" s="175">
        <v>562</v>
      </c>
      <c r="O348" s="176">
        <f t="shared" si="103"/>
        <v>6.025</v>
      </c>
      <c r="P348" s="181">
        <f t="shared" si="103"/>
        <v>0.22268326417704012</v>
      </c>
      <c r="Q348" s="256"/>
      <c r="R348" s="178">
        <f t="shared" si="101"/>
        <v>0</v>
      </c>
      <c r="S348" s="179">
        <f t="shared" si="101"/>
        <v>-56</v>
      </c>
      <c r="T348" s="174">
        <f t="shared" si="101"/>
        <v>-37</v>
      </c>
      <c r="U348" s="180">
        <f t="shared" si="101"/>
        <v>-19</v>
      </c>
    </row>
    <row r="349" spans="1:21" ht="13.5" customHeight="1">
      <c r="A349" s="284">
        <v>3</v>
      </c>
      <c r="B349" s="172" t="s">
        <v>429</v>
      </c>
      <c r="C349" s="173" t="s">
        <v>433</v>
      </c>
      <c r="D349" s="178">
        <v>40</v>
      </c>
      <c r="E349" s="179">
        <f t="shared" si="99"/>
        <v>87</v>
      </c>
      <c r="F349" s="174">
        <v>47</v>
      </c>
      <c r="G349" s="175">
        <v>40</v>
      </c>
      <c r="H349" s="176">
        <f t="shared" si="100"/>
        <v>2.175</v>
      </c>
      <c r="I349" s="181">
        <f t="shared" si="100"/>
        <v>0.5402298850574713</v>
      </c>
      <c r="J349" s="256"/>
      <c r="K349" s="178">
        <v>40</v>
      </c>
      <c r="L349" s="179">
        <f t="shared" si="102"/>
        <v>94</v>
      </c>
      <c r="M349" s="174">
        <v>48</v>
      </c>
      <c r="N349" s="175">
        <v>46</v>
      </c>
      <c r="O349" s="176">
        <f t="shared" si="103"/>
        <v>2.35</v>
      </c>
      <c r="P349" s="181">
        <f t="shared" si="103"/>
        <v>0.5106382978723404</v>
      </c>
      <c r="Q349" s="256"/>
      <c r="R349" s="178">
        <f t="shared" si="101"/>
        <v>0</v>
      </c>
      <c r="S349" s="179">
        <f t="shared" si="101"/>
        <v>-7</v>
      </c>
      <c r="T349" s="174">
        <f t="shared" si="101"/>
        <v>-1</v>
      </c>
      <c r="U349" s="180">
        <f t="shared" si="101"/>
        <v>-6</v>
      </c>
    </row>
    <row r="350" spans="1:21" ht="13.5" customHeight="1">
      <c r="A350" s="171">
        <v>1</v>
      </c>
      <c r="B350" s="172" t="s">
        <v>429</v>
      </c>
      <c r="C350" s="173" t="s">
        <v>330</v>
      </c>
      <c r="D350" s="178">
        <v>40</v>
      </c>
      <c r="E350" s="179">
        <f t="shared" si="99"/>
        <v>54</v>
      </c>
      <c r="F350" s="174">
        <v>34</v>
      </c>
      <c r="G350" s="175">
        <v>20</v>
      </c>
      <c r="H350" s="176">
        <f t="shared" si="100"/>
        <v>1.35</v>
      </c>
      <c r="I350" s="181">
        <f t="shared" si="100"/>
        <v>0.6296296296296297</v>
      </c>
      <c r="J350" s="256"/>
      <c r="K350" s="178">
        <v>40</v>
      </c>
      <c r="L350" s="179">
        <f t="shared" si="102"/>
        <v>55</v>
      </c>
      <c r="M350" s="174">
        <v>34</v>
      </c>
      <c r="N350" s="175">
        <v>21</v>
      </c>
      <c r="O350" s="176">
        <f t="shared" si="103"/>
        <v>1.375</v>
      </c>
      <c r="P350" s="181">
        <f t="shared" si="103"/>
        <v>0.6181818181818182</v>
      </c>
      <c r="Q350" s="256"/>
      <c r="R350" s="178">
        <f t="shared" si="101"/>
        <v>0</v>
      </c>
      <c r="S350" s="179">
        <f t="shared" si="101"/>
        <v>-1</v>
      </c>
      <c r="T350" s="174">
        <f t="shared" si="101"/>
        <v>0</v>
      </c>
      <c r="U350" s="180">
        <f t="shared" si="101"/>
        <v>-1</v>
      </c>
    </row>
    <row r="351" spans="1:21" s="158" customFormat="1" ht="13.5" customHeight="1">
      <c r="A351" s="273">
        <v>3</v>
      </c>
      <c r="B351" s="148" t="s">
        <v>434</v>
      </c>
      <c r="C351" s="149" t="s">
        <v>138</v>
      </c>
      <c r="D351" s="150">
        <f>SUM(D346:D350)</f>
        <v>320</v>
      </c>
      <c r="E351" s="154">
        <f t="shared" si="99"/>
        <v>1076</v>
      </c>
      <c r="F351" s="151">
        <f>SUM(F346:F350)</f>
        <v>261</v>
      </c>
      <c r="G351" s="152">
        <f>SUM(G346:G350)</f>
        <v>815</v>
      </c>
      <c r="H351" s="153">
        <f t="shared" si="100"/>
        <v>3.3625</v>
      </c>
      <c r="I351" s="156">
        <f t="shared" si="100"/>
        <v>0.2425650557620818</v>
      </c>
      <c r="J351" s="215">
        <f>F351/D351</f>
        <v>0.815625</v>
      </c>
      <c r="K351" s="150">
        <f>SUM(K346:K350)</f>
        <v>326</v>
      </c>
      <c r="L351" s="154">
        <f t="shared" si="102"/>
        <v>1171</v>
      </c>
      <c r="M351" s="151">
        <f>SUM(M346:M350)</f>
        <v>308</v>
      </c>
      <c r="N351" s="152">
        <f>SUM(N346:N350)</f>
        <v>863</v>
      </c>
      <c r="O351" s="153">
        <f t="shared" si="103"/>
        <v>3.5920245398773005</v>
      </c>
      <c r="P351" s="156">
        <f t="shared" si="103"/>
        <v>0.2630230572160547</v>
      </c>
      <c r="Q351" s="215">
        <f>M351/K351</f>
        <v>0.9447852760736196</v>
      </c>
      <c r="R351" s="150">
        <f t="shared" si="101"/>
        <v>-6</v>
      </c>
      <c r="S351" s="154">
        <f t="shared" si="101"/>
        <v>-95</v>
      </c>
      <c r="T351" s="151">
        <f t="shared" si="101"/>
        <v>-47</v>
      </c>
      <c r="U351" s="155">
        <f t="shared" si="101"/>
        <v>-48</v>
      </c>
    </row>
    <row r="352" spans="1:21" ht="13.5" customHeight="1">
      <c r="A352" s="274">
        <v>3</v>
      </c>
      <c r="B352" s="160" t="s">
        <v>435</v>
      </c>
      <c r="C352" s="161" t="s">
        <v>149</v>
      </c>
      <c r="D352" s="216">
        <v>40</v>
      </c>
      <c r="E352" s="195">
        <f t="shared" si="99"/>
        <v>134</v>
      </c>
      <c r="F352" s="196">
        <v>21</v>
      </c>
      <c r="G352" s="197">
        <v>113</v>
      </c>
      <c r="H352" s="198">
        <f t="shared" si="100"/>
        <v>3.35</v>
      </c>
      <c r="I352" s="144">
        <f t="shared" si="100"/>
        <v>0.15671641791044777</v>
      </c>
      <c r="J352" s="145"/>
      <c r="K352" s="216">
        <v>40</v>
      </c>
      <c r="L352" s="195">
        <f t="shared" si="102"/>
        <v>138</v>
      </c>
      <c r="M352" s="196">
        <v>26</v>
      </c>
      <c r="N352" s="197">
        <v>112</v>
      </c>
      <c r="O352" s="198">
        <f t="shared" si="103"/>
        <v>3.45</v>
      </c>
      <c r="P352" s="144">
        <f t="shared" si="103"/>
        <v>0.18840579710144928</v>
      </c>
      <c r="Q352" s="145"/>
      <c r="R352" s="216"/>
      <c r="S352" s="195"/>
      <c r="T352" s="196"/>
      <c r="U352" s="241"/>
    </row>
    <row r="353" spans="1:21" ht="13.5" customHeight="1">
      <c r="A353" s="295">
        <v>3</v>
      </c>
      <c r="B353" s="183" t="s">
        <v>436</v>
      </c>
      <c r="C353" s="184" t="s">
        <v>175</v>
      </c>
      <c r="D353" s="213">
        <v>40</v>
      </c>
      <c r="E353" s="254">
        <f t="shared" si="99"/>
        <v>82</v>
      </c>
      <c r="F353" s="206">
        <v>17</v>
      </c>
      <c r="G353" s="207">
        <v>65</v>
      </c>
      <c r="H353" s="261">
        <f>E353/D353</f>
        <v>2.05</v>
      </c>
      <c r="I353" s="271">
        <f>F353/E353</f>
        <v>0.2073170731707317</v>
      </c>
      <c r="J353" s="262"/>
      <c r="K353" s="213">
        <v>40</v>
      </c>
      <c r="L353" s="254">
        <f t="shared" si="102"/>
        <v>80</v>
      </c>
      <c r="M353" s="206">
        <v>14</v>
      </c>
      <c r="N353" s="207">
        <v>66</v>
      </c>
      <c r="O353" s="261">
        <f>L353/K353</f>
        <v>2</v>
      </c>
      <c r="P353" s="271">
        <f>M353/L353</f>
        <v>0.175</v>
      </c>
      <c r="Q353" s="262"/>
      <c r="R353" s="226"/>
      <c r="S353" s="208"/>
      <c r="T353" s="209"/>
      <c r="U353" s="214"/>
    </row>
    <row r="354" spans="1:21" s="158" customFormat="1" ht="13.5" customHeight="1">
      <c r="A354" s="273">
        <v>3</v>
      </c>
      <c r="B354" s="148" t="s">
        <v>437</v>
      </c>
      <c r="C354" s="149" t="s">
        <v>138</v>
      </c>
      <c r="D354" s="150">
        <f>SUM(D352:D353)</f>
        <v>80</v>
      </c>
      <c r="E354" s="154">
        <f t="shared" si="99"/>
        <v>216</v>
      </c>
      <c r="F354" s="151">
        <f>SUM(F352:F353)</f>
        <v>38</v>
      </c>
      <c r="G354" s="152">
        <f>SUM(G352:G353)</f>
        <v>178</v>
      </c>
      <c r="H354" s="153">
        <f aca="true" t="shared" si="104" ref="H354:I359">E354/D354</f>
        <v>2.7</v>
      </c>
      <c r="I354" s="156">
        <f t="shared" si="104"/>
        <v>0.17592592592592593</v>
      </c>
      <c r="J354" s="215">
        <f>F354/D354</f>
        <v>0.475</v>
      </c>
      <c r="K354" s="150">
        <f>SUM(K352:K353)</f>
        <v>80</v>
      </c>
      <c r="L354" s="154">
        <f t="shared" si="102"/>
        <v>218</v>
      </c>
      <c r="M354" s="151">
        <f>SUM(M352:M353)</f>
        <v>40</v>
      </c>
      <c r="N354" s="152">
        <f>SUM(N352:N353)</f>
        <v>178</v>
      </c>
      <c r="O354" s="153">
        <f aca="true" t="shared" si="105" ref="O354:P359">L354/K354</f>
        <v>2.725</v>
      </c>
      <c r="P354" s="156">
        <f t="shared" si="105"/>
        <v>0.1834862385321101</v>
      </c>
      <c r="Q354" s="215">
        <f>M354/K354</f>
        <v>0.5</v>
      </c>
      <c r="R354" s="150">
        <f aca="true" t="shared" si="106" ref="R354:U359">D354-K354</f>
        <v>0</v>
      </c>
      <c r="S354" s="154">
        <f t="shared" si="106"/>
        <v>-2</v>
      </c>
      <c r="T354" s="151">
        <f t="shared" si="106"/>
        <v>-2</v>
      </c>
      <c r="U354" s="155">
        <f t="shared" si="106"/>
        <v>0</v>
      </c>
    </row>
    <row r="355" spans="1:21" ht="13.5" customHeight="1">
      <c r="A355" s="274">
        <v>3</v>
      </c>
      <c r="B355" s="160" t="s">
        <v>75</v>
      </c>
      <c r="C355" s="161" t="s">
        <v>368</v>
      </c>
      <c r="D355" s="166">
        <v>40</v>
      </c>
      <c r="E355" s="167">
        <f t="shared" si="99"/>
        <v>229</v>
      </c>
      <c r="F355" s="162">
        <v>16</v>
      </c>
      <c r="G355" s="163">
        <v>213</v>
      </c>
      <c r="H355" s="164">
        <f t="shared" si="104"/>
        <v>5.725</v>
      </c>
      <c r="I355" s="181">
        <f t="shared" si="104"/>
        <v>0.06986899563318777</v>
      </c>
      <c r="J355" s="234"/>
      <c r="K355" s="166">
        <v>40</v>
      </c>
      <c r="L355" s="167">
        <f t="shared" si="102"/>
        <v>207</v>
      </c>
      <c r="M355" s="162">
        <v>25</v>
      </c>
      <c r="N355" s="163">
        <v>182</v>
      </c>
      <c r="O355" s="164">
        <f t="shared" si="105"/>
        <v>5.175</v>
      </c>
      <c r="P355" s="181">
        <f t="shared" si="105"/>
        <v>0.12077294685990338</v>
      </c>
      <c r="Q355" s="234"/>
      <c r="R355" s="166">
        <f t="shared" si="106"/>
        <v>0</v>
      </c>
      <c r="S355" s="167">
        <f t="shared" si="106"/>
        <v>22</v>
      </c>
      <c r="T355" s="162">
        <f t="shared" si="106"/>
        <v>-9</v>
      </c>
      <c r="U355" s="168">
        <f t="shared" si="106"/>
        <v>31</v>
      </c>
    </row>
    <row r="356" spans="1:21" ht="13.5" customHeight="1">
      <c r="A356" s="295">
        <v>3</v>
      </c>
      <c r="B356" s="183" t="s">
        <v>75</v>
      </c>
      <c r="C356" s="184" t="s">
        <v>165</v>
      </c>
      <c r="D356" s="189">
        <v>160</v>
      </c>
      <c r="E356" s="190">
        <f t="shared" si="99"/>
        <v>444</v>
      </c>
      <c r="F356" s="185">
        <v>209</v>
      </c>
      <c r="G356" s="186">
        <v>235</v>
      </c>
      <c r="H356" s="187">
        <f t="shared" si="104"/>
        <v>2.775</v>
      </c>
      <c r="I356" s="181">
        <f t="shared" si="104"/>
        <v>0.47072072072072074</v>
      </c>
      <c r="J356" s="236"/>
      <c r="K356" s="189">
        <v>160</v>
      </c>
      <c r="L356" s="190">
        <f t="shared" si="102"/>
        <v>452</v>
      </c>
      <c r="M356" s="185">
        <v>217</v>
      </c>
      <c r="N356" s="186">
        <v>235</v>
      </c>
      <c r="O356" s="187">
        <f t="shared" si="105"/>
        <v>2.825</v>
      </c>
      <c r="P356" s="181">
        <f t="shared" si="105"/>
        <v>0.48008849557522126</v>
      </c>
      <c r="Q356" s="236"/>
      <c r="R356" s="189">
        <f t="shared" si="106"/>
        <v>0</v>
      </c>
      <c r="S356" s="190">
        <f t="shared" si="106"/>
        <v>-8</v>
      </c>
      <c r="T356" s="185">
        <f t="shared" si="106"/>
        <v>-8</v>
      </c>
      <c r="U356" s="191">
        <f t="shared" si="106"/>
        <v>0</v>
      </c>
    </row>
    <row r="357" spans="1:21" s="158" customFormat="1" ht="13.5" customHeight="1">
      <c r="A357" s="273">
        <v>3</v>
      </c>
      <c r="B357" s="148" t="s">
        <v>438</v>
      </c>
      <c r="C357" s="149" t="s">
        <v>138</v>
      </c>
      <c r="D357" s="150">
        <f>SUM(D355:D356)</f>
        <v>200</v>
      </c>
      <c r="E357" s="154">
        <f t="shared" si="99"/>
        <v>673</v>
      </c>
      <c r="F357" s="151">
        <f>SUM(F355:F356)</f>
        <v>225</v>
      </c>
      <c r="G357" s="152">
        <f>SUM(G355:G356)</f>
        <v>448</v>
      </c>
      <c r="H357" s="153">
        <f t="shared" si="104"/>
        <v>3.365</v>
      </c>
      <c r="I357" s="156">
        <f t="shared" si="104"/>
        <v>0.3343239227340267</v>
      </c>
      <c r="J357" s="192">
        <f>F357/D357</f>
        <v>1.125</v>
      </c>
      <c r="K357" s="150">
        <f>SUM(K355:K356)</f>
        <v>200</v>
      </c>
      <c r="L357" s="154">
        <f t="shared" si="102"/>
        <v>659</v>
      </c>
      <c r="M357" s="151">
        <f>SUM(M355:M356)</f>
        <v>242</v>
      </c>
      <c r="N357" s="152">
        <f>SUM(N355:N356)</f>
        <v>417</v>
      </c>
      <c r="O357" s="153">
        <f t="shared" si="105"/>
        <v>3.295</v>
      </c>
      <c r="P357" s="156">
        <f t="shared" si="105"/>
        <v>0.36722306525037934</v>
      </c>
      <c r="Q357" s="192">
        <f>M357/K357</f>
        <v>1.21</v>
      </c>
      <c r="R357" s="150">
        <f t="shared" si="106"/>
        <v>0</v>
      </c>
      <c r="S357" s="154">
        <f t="shared" si="106"/>
        <v>14</v>
      </c>
      <c r="T357" s="151">
        <f t="shared" si="106"/>
        <v>-17</v>
      </c>
      <c r="U357" s="155">
        <f t="shared" si="106"/>
        <v>31</v>
      </c>
    </row>
    <row r="358" spans="1:21" ht="13.5" customHeight="1">
      <c r="A358" s="272">
        <v>3</v>
      </c>
      <c r="B358" s="267" t="s">
        <v>439</v>
      </c>
      <c r="C358" s="268" t="s">
        <v>238</v>
      </c>
      <c r="D358" s="221">
        <v>62</v>
      </c>
      <c r="E358" s="200">
        <f t="shared" si="99"/>
        <v>72</v>
      </c>
      <c r="F358" s="201">
        <v>67</v>
      </c>
      <c r="G358" s="203">
        <v>5</v>
      </c>
      <c r="H358" s="204">
        <f t="shared" si="104"/>
        <v>1.1612903225806452</v>
      </c>
      <c r="I358" s="181">
        <f t="shared" si="104"/>
        <v>0.9305555555555556</v>
      </c>
      <c r="J358" s="170"/>
      <c r="K358" s="221">
        <v>59</v>
      </c>
      <c r="L358" s="200">
        <f t="shared" si="102"/>
        <v>68</v>
      </c>
      <c r="M358" s="201">
        <v>66</v>
      </c>
      <c r="N358" s="203">
        <v>2</v>
      </c>
      <c r="O358" s="204">
        <f t="shared" si="105"/>
        <v>1.152542372881356</v>
      </c>
      <c r="P358" s="181">
        <f t="shared" si="105"/>
        <v>0.9705882352941176</v>
      </c>
      <c r="Q358" s="170"/>
      <c r="R358" s="221">
        <f t="shared" si="106"/>
        <v>3</v>
      </c>
      <c r="S358" s="200">
        <f t="shared" si="106"/>
        <v>4</v>
      </c>
      <c r="T358" s="201">
        <f t="shared" si="106"/>
        <v>1</v>
      </c>
      <c r="U358" s="202">
        <f t="shared" si="106"/>
        <v>3</v>
      </c>
    </row>
    <row r="359" spans="1:21" s="158" customFormat="1" ht="13.5" customHeight="1">
      <c r="A359" s="273">
        <v>3</v>
      </c>
      <c r="B359" s="148" t="s">
        <v>42</v>
      </c>
      <c r="C359" s="149" t="s">
        <v>138</v>
      </c>
      <c r="D359" s="150">
        <f>SUM(D358)</f>
        <v>62</v>
      </c>
      <c r="E359" s="154">
        <f t="shared" si="99"/>
        <v>72</v>
      </c>
      <c r="F359" s="151">
        <f>SUM(F358)</f>
        <v>67</v>
      </c>
      <c r="G359" s="152">
        <f>SUM(G358)</f>
        <v>5</v>
      </c>
      <c r="H359" s="153">
        <f t="shared" si="104"/>
        <v>1.1612903225806452</v>
      </c>
      <c r="I359" s="156">
        <f t="shared" si="104"/>
        <v>0.9305555555555556</v>
      </c>
      <c r="J359" s="192">
        <f>F359/D359</f>
        <v>1.0806451612903225</v>
      </c>
      <c r="K359" s="150">
        <f>SUM(K358)</f>
        <v>59</v>
      </c>
      <c r="L359" s="154">
        <f t="shared" si="102"/>
        <v>68</v>
      </c>
      <c r="M359" s="151">
        <f>SUM(M358)</f>
        <v>66</v>
      </c>
      <c r="N359" s="152">
        <f>SUM(N358)</f>
        <v>2</v>
      </c>
      <c r="O359" s="153">
        <f t="shared" si="105"/>
        <v>1.152542372881356</v>
      </c>
      <c r="P359" s="156">
        <f t="shared" si="105"/>
        <v>0.9705882352941176</v>
      </c>
      <c r="Q359" s="192">
        <f>M359/K359</f>
        <v>1.11864406779661</v>
      </c>
      <c r="R359" s="150">
        <f t="shared" si="106"/>
        <v>3</v>
      </c>
      <c r="S359" s="154">
        <f t="shared" si="106"/>
        <v>4</v>
      </c>
      <c r="T359" s="151">
        <f t="shared" si="106"/>
        <v>1</v>
      </c>
      <c r="U359" s="155">
        <f t="shared" si="106"/>
        <v>3</v>
      </c>
    </row>
    <row r="360" spans="1:21" ht="13.5" customHeight="1">
      <c r="A360" s="307">
        <v>3</v>
      </c>
      <c r="B360" s="244" t="s">
        <v>440</v>
      </c>
      <c r="C360" s="299" t="s">
        <v>441</v>
      </c>
      <c r="D360" s="221">
        <v>585</v>
      </c>
      <c r="E360" s="190">
        <f>F360+G360</f>
        <v>405</v>
      </c>
      <c r="F360" s="185">
        <v>43</v>
      </c>
      <c r="G360" s="186">
        <v>362</v>
      </c>
      <c r="H360" s="187"/>
      <c r="I360" s="235">
        <f>F360/E360</f>
        <v>0.10617283950617284</v>
      </c>
      <c r="J360" s="236"/>
      <c r="K360" s="221">
        <v>555</v>
      </c>
      <c r="L360" s="190">
        <f>M360+N360</f>
        <v>420</v>
      </c>
      <c r="M360" s="185">
        <v>45</v>
      </c>
      <c r="N360" s="186">
        <v>375</v>
      </c>
      <c r="O360" s="187"/>
      <c r="P360" s="235">
        <f>M360/L360</f>
        <v>0.10714285714285714</v>
      </c>
      <c r="Q360" s="236"/>
      <c r="R360" s="221">
        <f>D360-K360</f>
        <v>30</v>
      </c>
      <c r="S360" s="246">
        <f>E360-L360</f>
        <v>-15</v>
      </c>
      <c r="T360" s="193">
        <f>F360-M360</f>
        <v>-2</v>
      </c>
      <c r="U360" s="247">
        <f>G360-N360</f>
        <v>-13</v>
      </c>
    </row>
    <row r="361" spans="1:21" ht="13.5" customHeight="1">
      <c r="A361" s="274">
        <v>3</v>
      </c>
      <c r="B361" s="160" t="s">
        <v>440</v>
      </c>
      <c r="C361" s="161" t="s">
        <v>286</v>
      </c>
      <c r="D361" s="221"/>
      <c r="E361" s="179">
        <f>F361+G361</f>
        <v>641</v>
      </c>
      <c r="F361" s="174">
        <v>50</v>
      </c>
      <c r="G361" s="175">
        <v>591</v>
      </c>
      <c r="H361" s="176"/>
      <c r="I361" s="181">
        <f>F361/E361</f>
        <v>0.078003120124805</v>
      </c>
      <c r="J361" s="256"/>
      <c r="K361" s="221"/>
      <c r="L361" s="179">
        <f>M361+N361</f>
        <v>570</v>
      </c>
      <c r="M361" s="174">
        <v>68</v>
      </c>
      <c r="N361" s="175">
        <v>502</v>
      </c>
      <c r="O361" s="176"/>
      <c r="P361" s="181">
        <f>M361/L361</f>
        <v>0.11929824561403508</v>
      </c>
      <c r="Q361" s="256"/>
      <c r="R361" s="221"/>
      <c r="S361" s="179">
        <f aca="true" t="shared" si="107" ref="S361:U369">E361-L361</f>
        <v>71</v>
      </c>
      <c r="T361" s="174">
        <f t="shared" si="107"/>
        <v>-18</v>
      </c>
      <c r="U361" s="180">
        <f t="shared" si="107"/>
        <v>89</v>
      </c>
    </row>
    <row r="362" spans="1:21" ht="13.5" customHeight="1">
      <c r="A362" s="284">
        <v>3</v>
      </c>
      <c r="B362" s="172" t="s">
        <v>440</v>
      </c>
      <c r="C362" s="173" t="s">
        <v>287</v>
      </c>
      <c r="D362" s="221"/>
      <c r="E362" s="179">
        <f>F362+G362</f>
        <v>872</v>
      </c>
      <c r="F362" s="174">
        <v>157</v>
      </c>
      <c r="G362" s="175">
        <v>715</v>
      </c>
      <c r="H362" s="176"/>
      <c r="I362" s="181">
        <f>F362/E362</f>
        <v>0.18004587155963303</v>
      </c>
      <c r="J362" s="256"/>
      <c r="K362" s="221"/>
      <c r="L362" s="179">
        <f>M362+N362</f>
        <v>823</v>
      </c>
      <c r="M362" s="174">
        <v>168</v>
      </c>
      <c r="N362" s="175">
        <v>655</v>
      </c>
      <c r="O362" s="176"/>
      <c r="P362" s="181">
        <f>M362/L362</f>
        <v>0.20413122721749696</v>
      </c>
      <c r="Q362" s="256"/>
      <c r="R362" s="221"/>
      <c r="S362" s="179">
        <f t="shared" si="107"/>
        <v>49</v>
      </c>
      <c r="T362" s="174">
        <f t="shared" si="107"/>
        <v>-11</v>
      </c>
      <c r="U362" s="180">
        <f t="shared" si="107"/>
        <v>60</v>
      </c>
    </row>
    <row r="363" spans="1:21" ht="13.5" customHeight="1">
      <c r="A363" s="284">
        <v>3</v>
      </c>
      <c r="B363" s="172" t="s">
        <v>440</v>
      </c>
      <c r="C363" s="173" t="s">
        <v>337</v>
      </c>
      <c r="D363" s="221"/>
      <c r="E363" s="179">
        <f>F363+G363</f>
        <v>265</v>
      </c>
      <c r="F363" s="174">
        <v>129</v>
      </c>
      <c r="G363" s="175">
        <v>136</v>
      </c>
      <c r="H363" s="176"/>
      <c r="I363" s="181">
        <f>F363/E363</f>
        <v>0.4867924528301887</v>
      </c>
      <c r="J363" s="256"/>
      <c r="K363" s="221"/>
      <c r="L363" s="179">
        <f>M363+N363</f>
        <v>277</v>
      </c>
      <c r="M363" s="174">
        <v>122</v>
      </c>
      <c r="N363" s="175">
        <v>155</v>
      </c>
      <c r="O363" s="176"/>
      <c r="P363" s="181">
        <f>M363/L363</f>
        <v>0.4404332129963899</v>
      </c>
      <c r="Q363" s="256"/>
      <c r="R363" s="221"/>
      <c r="S363" s="254">
        <f t="shared" si="107"/>
        <v>-12</v>
      </c>
      <c r="T363" s="206">
        <f t="shared" si="107"/>
        <v>7</v>
      </c>
      <c r="U363" s="255">
        <f t="shared" si="107"/>
        <v>-19</v>
      </c>
    </row>
    <row r="364" spans="1:21" s="158" customFormat="1" ht="13.5" customHeight="1">
      <c r="A364" s="273">
        <v>3</v>
      </c>
      <c r="B364" s="148" t="s">
        <v>442</v>
      </c>
      <c r="C364" s="149" t="s">
        <v>138</v>
      </c>
      <c r="D364" s="150">
        <f>SUM(D360:D363)</f>
        <v>585</v>
      </c>
      <c r="E364" s="154">
        <f t="shared" si="99"/>
        <v>2183</v>
      </c>
      <c r="F364" s="151">
        <f>SUM(F360:F363)</f>
        <v>379</v>
      </c>
      <c r="G364" s="152">
        <f>SUM(G360:G363)</f>
        <v>1804</v>
      </c>
      <c r="H364" s="153">
        <f>E364/D364</f>
        <v>3.7316239316239317</v>
      </c>
      <c r="I364" s="156">
        <f aca="true" t="shared" si="108" ref="I364:I369">F364/E364</f>
        <v>0.17361429225836006</v>
      </c>
      <c r="J364" s="215">
        <f>F364/D364</f>
        <v>0.6478632478632479</v>
      </c>
      <c r="K364" s="150">
        <f>SUM(K360:K363)</f>
        <v>555</v>
      </c>
      <c r="L364" s="154">
        <f t="shared" si="102"/>
        <v>2090</v>
      </c>
      <c r="M364" s="151">
        <f>SUM(M360:M363)</f>
        <v>403</v>
      </c>
      <c r="N364" s="152">
        <f>SUM(N360:N363)</f>
        <v>1687</v>
      </c>
      <c r="O364" s="153">
        <f>L364/K364</f>
        <v>3.765765765765766</v>
      </c>
      <c r="P364" s="156">
        <f aca="true" t="shared" si="109" ref="P364:P369">M364/L364</f>
        <v>0.19282296650717703</v>
      </c>
      <c r="Q364" s="215">
        <f>M364/K364</f>
        <v>0.7261261261261261</v>
      </c>
      <c r="R364" s="150">
        <f>D364-K364</f>
        <v>30</v>
      </c>
      <c r="S364" s="154">
        <f t="shared" si="107"/>
        <v>93</v>
      </c>
      <c r="T364" s="151">
        <f t="shared" si="107"/>
        <v>-24</v>
      </c>
      <c r="U364" s="155">
        <f t="shared" si="107"/>
        <v>117</v>
      </c>
    </row>
    <row r="365" spans="1:21" ht="13.5" customHeight="1">
      <c r="A365" s="295">
        <v>3</v>
      </c>
      <c r="B365" s="183" t="s">
        <v>443</v>
      </c>
      <c r="C365" s="245" t="s">
        <v>444</v>
      </c>
      <c r="D365" s="216">
        <v>229</v>
      </c>
      <c r="E365" s="190">
        <f>F365+G365</f>
        <v>256</v>
      </c>
      <c r="F365" s="185">
        <v>16</v>
      </c>
      <c r="G365" s="186">
        <v>240</v>
      </c>
      <c r="H365" s="198"/>
      <c r="I365" s="235">
        <f t="shared" si="108"/>
        <v>0.0625</v>
      </c>
      <c r="J365" s="236"/>
      <c r="K365" s="216">
        <v>202</v>
      </c>
      <c r="L365" s="190">
        <f>M365+N365</f>
        <v>190</v>
      </c>
      <c r="M365" s="185">
        <v>17</v>
      </c>
      <c r="N365" s="186">
        <v>173</v>
      </c>
      <c r="O365" s="198"/>
      <c r="P365" s="235">
        <f t="shared" si="109"/>
        <v>0.08947368421052632</v>
      </c>
      <c r="Q365" s="236"/>
      <c r="R365" s="189"/>
      <c r="S365" s="246">
        <f t="shared" si="107"/>
        <v>66</v>
      </c>
      <c r="T365" s="193">
        <f t="shared" si="107"/>
        <v>-1</v>
      </c>
      <c r="U365" s="247">
        <f t="shared" si="107"/>
        <v>67</v>
      </c>
    </row>
    <row r="366" spans="1:21" ht="13.5" customHeight="1">
      <c r="A366" s="295">
        <v>3</v>
      </c>
      <c r="B366" s="183" t="s">
        <v>443</v>
      </c>
      <c r="C366" s="248" t="s">
        <v>445</v>
      </c>
      <c r="D366" s="221"/>
      <c r="E366" s="179">
        <f>F366+G366</f>
        <v>552</v>
      </c>
      <c r="F366" s="174">
        <v>62</v>
      </c>
      <c r="G366" s="175">
        <v>490</v>
      </c>
      <c r="H366" s="164"/>
      <c r="I366" s="181">
        <f t="shared" si="108"/>
        <v>0.11231884057971014</v>
      </c>
      <c r="J366" s="170"/>
      <c r="K366" s="221"/>
      <c r="L366" s="179">
        <f>M366+N366</f>
        <v>426</v>
      </c>
      <c r="M366" s="174">
        <v>61</v>
      </c>
      <c r="N366" s="175">
        <v>365</v>
      </c>
      <c r="O366" s="164"/>
      <c r="P366" s="181">
        <f t="shared" si="109"/>
        <v>0.1431924882629108</v>
      </c>
      <c r="Q366" s="170"/>
      <c r="R366" s="221"/>
      <c r="S366" s="179">
        <f t="shared" si="107"/>
        <v>126</v>
      </c>
      <c r="T366" s="174">
        <f t="shared" si="107"/>
        <v>1</v>
      </c>
      <c r="U366" s="180">
        <f t="shared" si="107"/>
        <v>125</v>
      </c>
    </row>
    <row r="367" spans="1:21" ht="13.5" customHeight="1">
      <c r="A367" s="295">
        <v>3</v>
      </c>
      <c r="B367" s="160" t="s">
        <v>443</v>
      </c>
      <c r="C367" s="252" t="s">
        <v>185</v>
      </c>
      <c r="D367" s="226"/>
      <c r="E367" s="254">
        <f>F367+G367</f>
        <v>656</v>
      </c>
      <c r="F367" s="206">
        <v>113</v>
      </c>
      <c r="G367" s="207">
        <v>543</v>
      </c>
      <c r="H367" s="261"/>
      <c r="I367" s="271">
        <f t="shared" si="108"/>
        <v>0.1722560975609756</v>
      </c>
      <c r="J367" s="262"/>
      <c r="K367" s="226"/>
      <c r="L367" s="254">
        <f>M367+N367</f>
        <v>526</v>
      </c>
      <c r="M367" s="206">
        <v>61</v>
      </c>
      <c r="N367" s="207">
        <v>465</v>
      </c>
      <c r="O367" s="261"/>
      <c r="P367" s="271">
        <f t="shared" si="109"/>
        <v>0.11596958174904944</v>
      </c>
      <c r="Q367" s="262"/>
      <c r="R367" s="226"/>
      <c r="S367" s="254">
        <f t="shared" si="107"/>
        <v>130</v>
      </c>
      <c r="T367" s="206">
        <f t="shared" si="107"/>
        <v>52</v>
      </c>
      <c r="U367" s="255">
        <f t="shared" si="107"/>
        <v>78</v>
      </c>
    </row>
    <row r="368" spans="1:21" s="158" customFormat="1" ht="13.5" customHeight="1">
      <c r="A368" s="273">
        <v>3</v>
      </c>
      <c r="B368" s="148" t="s">
        <v>23</v>
      </c>
      <c r="C368" s="149" t="s">
        <v>138</v>
      </c>
      <c r="D368" s="150">
        <f>SUM(D365:D367)</f>
        <v>229</v>
      </c>
      <c r="E368" s="154">
        <f>F368+G368</f>
        <v>1464</v>
      </c>
      <c r="F368" s="151">
        <f>SUM(F365:F367)</f>
        <v>191</v>
      </c>
      <c r="G368" s="152">
        <f>SUM(G365:G367)</f>
        <v>1273</v>
      </c>
      <c r="H368" s="153">
        <f>E368/D368</f>
        <v>6.393013100436681</v>
      </c>
      <c r="I368" s="156">
        <f t="shared" si="108"/>
        <v>0.13046448087431695</v>
      </c>
      <c r="J368" s="215">
        <f>F368/D368</f>
        <v>0.834061135371179</v>
      </c>
      <c r="K368" s="150">
        <f>SUM(K365:K367)</f>
        <v>202</v>
      </c>
      <c r="L368" s="154">
        <f>M368+N368</f>
        <v>1142</v>
      </c>
      <c r="M368" s="151">
        <f>SUM(M365:M367)</f>
        <v>139</v>
      </c>
      <c r="N368" s="152">
        <f>SUM(N365:N367)</f>
        <v>1003</v>
      </c>
      <c r="O368" s="153">
        <f>L368/K368</f>
        <v>5.653465346534653</v>
      </c>
      <c r="P368" s="156">
        <f t="shared" si="109"/>
        <v>0.12171628721541156</v>
      </c>
      <c r="Q368" s="215">
        <f>M368/K368</f>
        <v>0.6881188118811881</v>
      </c>
      <c r="R368" s="150">
        <f>D368-K368</f>
        <v>27</v>
      </c>
      <c r="S368" s="154">
        <f t="shared" si="107"/>
        <v>322</v>
      </c>
      <c r="T368" s="151">
        <f t="shared" si="107"/>
        <v>52</v>
      </c>
      <c r="U368" s="155">
        <f t="shared" si="107"/>
        <v>270</v>
      </c>
    </row>
    <row r="369" spans="1:21" ht="13.5" customHeight="1">
      <c r="A369" s="274">
        <v>3</v>
      </c>
      <c r="B369" s="160" t="s">
        <v>446</v>
      </c>
      <c r="C369" s="161" t="s">
        <v>337</v>
      </c>
      <c r="D369" s="216">
        <v>159</v>
      </c>
      <c r="E369" s="195">
        <f t="shared" si="99"/>
        <v>588</v>
      </c>
      <c r="F369" s="196">
        <v>75</v>
      </c>
      <c r="G369" s="197">
        <v>513</v>
      </c>
      <c r="H369" s="198"/>
      <c r="I369" s="144">
        <f t="shared" si="108"/>
        <v>0.12755102040816327</v>
      </c>
      <c r="J369" s="145"/>
      <c r="K369" s="216">
        <v>163</v>
      </c>
      <c r="L369" s="195">
        <f>M369+N369</f>
        <v>652</v>
      </c>
      <c r="M369" s="196">
        <v>96</v>
      </c>
      <c r="N369" s="197">
        <v>556</v>
      </c>
      <c r="O369" s="198"/>
      <c r="P369" s="144">
        <f t="shared" si="109"/>
        <v>0.147239263803681</v>
      </c>
      <c r="Q369" s="145"/>
      <c r="R369" s="216">
        <f>D369-K369</f>
        <v>-4</v>
      </c>
      <c r="S369" s="195">
        <f t="shared" si="107"/>
        <v>-64</v>
      </c>
      <c r="T369" s="196">
        <f t="shared" si="107"/>
        <v>-21</v>
      </c>
      <c r="U369" s="241">
        <f t="shared" si="107"/>
        <v>-43</v>
      </c>
    </row>
    <row r="370" spans="1:21" ht="13.5" customHeight="1">
      <c r="A370" s="284">
        <v>3</v>
      </c>
      <c r="B370" s="172" t="s">
        <v>446</v>
      </c>
      <c r="C370" s="173" t="s">
        <v>287</v>
      </c>
      <c r="D370" s="221"/>
      <c r="E370" s="200"/>
      <c r="F370" s="201"/>
      <c r="G370" s="203"/>
      <c r="H370" s="204"/>
      <c r="I370" s="205"/>
      <c r="J370" s="170"/>
      <c r="K370" s="221"/>
      <c r="L370" s="200"/>
      <c r="M370" s="201"/>
      <c r="N370" s="203"/>
      <c r="O370" s="204"/>
      <c r="P370" s="205"/>
      <c r="Q370" s="170"/>
      <c r="R370" s="221"/>
      <c r="S370" s="200"/>
      <c r="T370" s="201"/>
      <c r="U370" s="202"/>
    </row>
    <row r="371" spans="1:21" ht="13.5" customHeight="1">
      <c r="A371" s="295">
        <v>3</v>
      </c>
      <c r="B371" s="183" t="s">
        <v>446</v>
      </c>
      <c r="C371" s="184" t="s">
        <v>286</v>
      </c>
      <c r="D371" s="226"/>
      <c r="E371" s="208"/>
      <c r="F371" s="209"/>
      <c r="G371" s="210"/>
      <c r="H371" s="211"/>
      <c r="I371" s="212"/>
      <c r="J371" s="188"/>
      <c r="K371" s="226"/>
      <c r="L371" s="208"/>
      <c r="M371" s="209"/>
      <c r="N371" s="210"/>
      <c r="O371" s="211"/>
      <c r="P371" s="212"/>
      <c r="Q371" s="188"/>
      <c r="R371" s="226"/>
      <c r="S371" s="208"/>
      <c r="T371" s="209"/>
      <c r="U371" s="214"/>
    </row>
    <row r="372" spans="1:21" s="158" customFormat="1" ht="13.5" customHeight="1">
      <c r="A372" s="273">
        <v>3</v>
      </c>
      <c r="B372" s="148" t="s">
        <v>43</v>
      </c>
      <c r="C372" s="149" t="s">
        <v>138</v>
      </c>
      <c r="D372" s="150">
        <f>SUM(D369:D371)</f>
        <v>159</v>
      </c>
      <c r="E372" s="154">
        <f t="shared" si="99"/>
        <v>588</v>
      </c>
      <c r="F372" s="151">
        <f>SUM(F369:F371)</f>
        <v>75</v>
      </c>
      <c r="G372" s="152">
        <f>SUM(G369:G371)</f>
        <v>513</v>
      </c>
      <c r="H372" s="153">
        <f aca="true" t="shared" si="110" ref="H372:I388">E372/D372</f>
        <v>3.69811320754717</v>
      </c>
      <c r="I372" s="156">
        <f>F372/E372</f>
        <v>0.12755102040816327</v>
      </c>
      <c r="J372" s="215">
        <f>F372/D372</f>
        <v>0.4716981132075472</v>
      </c>
      <c r="K372" s="150">
        <f>SUM(K369:K371)</f>
        <v>163</v>
      </c>
      <c r="L372" s="154">
        <f aca="true" t="shared" si="111" ref="L372:L414">M372+N372</f>
        <v>652</v>
      </c>
      <c r="M372" s="151">
        <f>SUM(M369:M371)</f>
        <v>96</v>
      </c>
      <c r="N372" s="152">
        <f>SUM(N369:N371)</f>
        <v>556</v>
      </c>
      <c r="O372" s="153">
        <f>L372/K372</f>
        <v>4</v>
      </c>
      <c r="P372" s="156">
        <f>M372/L372</f>
        <v>0.147239263803681</v>
      </c>
      <c r="Q372" s="215">
        <f>M372/K372</f>
        <v>0.588957055214724</v>
      </c>
      <c r="R372" s="150">
        <f>D372-K372</f>
        <v>-4</v>
      </c>
      <c r="S372" s="154">
        <f>E372-L372</f>
        <v>-64</v>
      </c>
      <c r="T372" s="151">
        <f>F372-M372</f>
        <v>-21</v>
      </c>
      <c r="U372" s="155">
        <f>G372-N372</f>
        <v>-43</v>
      </c>
    </row>
    <row r="373" spans="1:21" ht="13.5" customHeight="1">
      <c r="A373" s="274">
        <v>3</v>
      </c>
      <c r="B373" s="160" t="s">
        <v>94</v>
      </c>
      <c r="C373" s="161" t="s">
        <v>447</v>
      </c>
      <c r="D373" s="216">
        <v>249</v>
      </c>
      <c r="E373" s="167">
        <f t="shared" si="99"/>
        <v>256</v>
      </c>
      <c r="F373" s="162">
        <v>78</v>
      </c>
      <c r="G373" s="163">
        <v>178</v>
      </c>
      <c r="H373" s="198"/>
      <c r="I373" s="181">
        <f>F373/E373</f>
        <v>0.3046875</v>
      </c>
      <c r="J373" s="234"/>
      <c r="K373" s="216">
        <v>235</v>
      </c>
      <c r="L373" s="167">
        <f t="shared" si="111"/>
        <v>329</v>
      </c>
      <c r="M373" s="162">
        <v>143</v>
      </c>
      <c r="N373" s="163">
        <v>186</v>
      </c>
      <c r="O373" s="198"/>
      <c r="P373" s="181">
        <f>M373/L373</f>
        <v>0.43465045592705165</v>
      </c>
      <c r="Q373" s="234"/>
      <c r="R373" s="216">
        <f>D373-K373</f>
        <v>14</v>
      </c>
      <c r="S373" s="167">
        <f aca="true" t="shared" si="112" ref="S373:U414">E373-L373</f>
        <v>-73</v>
      </c>
      <c r="T373" s="162">
        <f t="shared" si="112"/>
        <v>-65</v>
      </c>
      <c r="U373" s="168">
        <f t="shared" si="112"/>
        <v>-8</v>
      </c>
    </row>
    <row r="374" spans="1:21" ht="13.5" customHeight="1">
      <c r="A374" s="284">
        <v>3</v>
      </c>
      <c r="B374" s="172" t="s">
        <v>94</v>
      </c>
      <c r="C374" s="173" t="s">
        <v>448</v>
      </c>
      <c r="D374" s="221"/>
      <c r="E374" s="179">
        <f t="shared" si="99"/>
        <v>334</v>
      </c>
      <c r="F374" s="174">
        <v>17</v>
      </c>
      <c r="G374" s="175">
        <v>317</v>
      </c>
      <c r="H374" s="204"/>
      <c r="I374" s="181">
        <f t="shared" si="110"/>
        <v>0.05089820359281437</v>
      </c>
      <c r="J374" s="256"/>
      <c r="K374" s="221"/>
      <c r="L374" s="179">
        <f t="shared" si="111"/>
        <v>341</v>
      </c>
      <c r="M374" s="174">
        <v>35</v>
      </c>
      <c r="N374" s="175">
        <v>306</v>
      </c>
      <c r="O374" s="204"/>
      <c r="P374" s="181">
        <f aca="true" t="shared" si="113" ref="P374:P410">M374/L374</f>
        <v>0.10263929618768329</v>
      </c>
      <c r="Q374" s="256"/>
      <c r="R374" s="221"/>
      <c r="S374" s="179">
        <f t="shared" si="112"/>
        <v>-7</v>
      </c>
      <c r="T374" s="174">
        <f t="shared" si="112"/>
        <v>-18</v>
      </c>
      <c r="U374" s="180">
        <f t="shared" si="112"/>
        <v>11</v>
      </c>
    </row>
    <row r="375" spans="1:21" ht="13.5" customHeight="1">
      <c r="A375" s="284">
        <v>3</v>
      </c>
      <c r="B375" s="172" t="s">
        <v>94</v>
      </c>
      <c r="C375" s="173" t="s">
        <v>449</v>
      </c>
      <c r="D375" s="166"/>
      <c r="E375" s="190">
        <f t="shared" si="99"/>
        <v>129</v>
      </c>
      <c r="F375" s="185">
        <v>13</v>
      </c>
      <c r="G375" s="186">
        <v>116</v>
      </c>
      <c r="H375" s="164"/>
      <c r="I375" s="181">
        <f t="shared" si="110"/>
        <v>0.10077519379844961</v>
      </c>
      <c r="J375" s="236"/>
      <c r="K375" s="166"/>
      <c r="L375" s="190">
        <f t="shared" si="111"/>
        <v>209</v>
      </c>
      <c r="M375" s="185">
        <v>18</v>
      </c>
      <c r="N375" s="186">
        <v>191</v>
      </c>
      <c r="O375" s="164"/>
      <c r="P375" s="181">
        <f t="shared" si="113"/>
        <v>0.0861244019138756</v>
      </c>
      <c r="Q375" s="236"/>
      <c r="R375" s="166"/>
      <c r="S375" s="190">
        <f t="shared" si="112"/>
        <v>-80</v>
      </c>
      <c r="T375" s="185">
        <f t="shared" si="112"/>
        <v>-5</v>
      </c>
      <c r="U375" s="191">
        <f t="shared" si="112"/>
        <v>-75</v>
      </c>
    </row>
    <row r="376" spans="1:21" ht="13.5" customHeight="1">
      <c r="A376" s="295">
        <v>3</v>
      </c>
      <c r="B376" s="183" t="s">
        <v>94</v>
      </c>
      <c r="C376" s="184" t="s">
        <v>450</v>
      </c>
      <c r="D376" s="189">
        <v>39</v>
      </c>
      <c r="E376" s="190">
        <f t="shared" si="99"/>
        <v>37</v>
      </c>
      <c r="F376" s="185">
        <v>36</v>
      </c>
      <c r="G376" s="186">
        <v>1</v>
      </c>
      <c r="H376" s="187">
        <f t="shared" si="110"/>
        <v>0.9487179487179487</v>
      </c>
      <c r="I376" s="181">
        <f t="shared" si="110"/>
        <v>0.972972972972973</v>
      </c>
      <c r="J376" s="236"/>
      <c r="K376" s="189">
        <v>39</v>
      </c>
      <c r="L376" s="190">
        <f t="shared" si="111"/>
        <v>35</v>
      </c>
      <c r="M376" s="185">
        <v>35</v>
      </c>
      <c r="N376" s="186">
        <v>0</v>
      </c>
      <c r="O376" s="187">
        <f aca="true" t="shared" si="114" ref="O376:O384">L376/K376</f>
        <v>0.8974358974358975</v>
      </c>
      <c r="P376" s="181">
        <f t="shared" si="113"/>
        <v>1</v>
      </c>
      <c r="Q376" s="236"/>
      <c r="R376" s="189">
        <f>D376-K376</f>
        <v>0</v>
      </c>
      <c r="S376" s="190">
        <f t="shared" si="112"/>
        <v>2</v>
      </c>
      <c r="T376" s="185">
        <f t="shared" si="112"/>
        <v>1</v>
      </c>
      <c r="U376" s="191">
        <f t="shared" si="112"/>
        <v>1</v>
      </c>
    </row>
    <row r="377" spans="1:21" s="158" customFormat="1" ht="13.5" customHeight="1">
      <c r="A377" s="273">
        <v>3</v>
      </c>
      <c r="B377" s="148" t="s">
        <v>94</v>
      </c>
      <c r="C377" s="149" t="s">
        <v>138</v>
      </c>
      <c r="D377" s="150">
        <f>SUM(D373:D376)</f>
        <v>288</v>
      </c>
      <c r="E377" s="154">
        <f t="shared" si="99"/>
        <v>756</v>
      </c>
      <c r="F377" s="151">
        <f>SUM(F373:F376)</f>
        <v>144</v>
      </c>
      <c r="G377" s="152">
        <f>SUM(G373:G376)</f>
        <v>612</v>
      </c>
      <c r="H377" s="153">
        <f t="shared" si="110"/>
        <v>2.625</v>
      </c>
      <c r="I377" s="156">
        <f t="shared" si="110"/>
        <v>0.19047619047619047</v>
      </c>
      <c r="J377" s="215">
        <f>F377/D377</f>
        <v>0.5</v>
      </c>
      <c r="K377" s="150">
        <f>SUM(K373:K376)</f>
        <v>274</v>
      </c>
      <c r="L377" s="154">
        <f t="shared" si="111"/>
        <v>914</v>
      </c>
      <c r="M377" s="151">
        <f>SUM(M373:M376)</f>
        <v>231</v>
      </c>
      <c r="N377" s="152">
        <f>SUM(N373:N376)</f>
        <v>683</v>
      </c>
      <c r="O377" s="153">
        <f t="shared" si="114"/>
        <v>3.335766423357664</v>
      </c>
      <c r="P377" s="156">
        <f t="shared" si="113"/>
        <v>0.2527352297592998</v>
      </c>
      <c r="Q377" s="215">
        <f>M377/K377</f>
        <v>0.843065693430657</v>
      </c>
      <c r="R377" s="150">
        <f aca="true" t="shared" si="115" ref="R377:R384">D377-K377</f>
        <v>14</v>
      </c>
      <c r="S377" s="154">
        <f t="shared" si="112"/>
        <v>-158</v>
      </c>
      <c r="T377" s="151">
        <f t="shared" si="112"/>
        <v>-87</v>
      </c>
      <c r="U377" s="155">
        <f t="shared" si="112"/>
        <v>-71</v>
      </c>
    </row>
    <row r="378" spans="1:21" ht="13.5" customHeight="1">
      <c r="A378" s="274">
        <v>3</v>
      </c>
      <c r="B378" s="160" t="s">
        <v>451</v>
      </c>
      <c r="C378" s="161" t="s">
        <v>444</v>
      </c>
      <c r="D378" s="166">
        <v>40</v>
      </c>
      <c r="E378" s="167">
        <f t="shared" si="99"/>
        <v>465</v>
      </c>
      <c r="F378" s="162">
        <v>54</v>
      </c>
      <c r="G378" s="163">
        <v>411</v>
      </c>
      <c r="H378" s="265">
        <f t="shared" si="110"/>
        <v>11.625</v>
      </c>
      <c r="I378" s="181">
        <f t="shared" si="110"/>
        <v>0.11612903225806452</v>
      </c>
      <c r="J378" s="234"/>
      <c r="K378" s="166">
        <v>40</v>
      </c>
      <c r="L378" s="167">
        <f t="shared" si="111"/>
        <v>347</v>
      </c>
      <c r="M378" s="162">
        <v>35</v>
      </c>
      <c r="N378" s="163">
        <v>312</v>
      </c>
      <c r="O378" s="287">
        <f t="shared" si="114"/>
        <v>8.675</v>
      </c>
      <c r="P378" s="181">
        <f t="shared" si="113"/>
        <v>0.10086455331412104</v>
      </c>
      <c r="Q378" s="234"/>
      <c r="R378" s="166">
        <f t="shared" si="115"/>
        <v>0</v>
      </c>
      <c r="S378" s="167">
        <f t="shared" si="112"/>
        <v>118</v>
      </c>
      <c r="T378" s="162">
        <f t="shared" si="112"/>
        <v>19</v>
      </c>
      <c r="U378" s="168">
        <f t="shared" si="112"/>
        <v>99</v>
      </c>
    </row>
    <row r="379" spans="1:21" ht="13.5" customHeight="1">
      <c r="A379" s="284">
        <v>3</v>
      </c>
      <c r="B379" s="172" t="s">
        <v>451</v>
      </c>
      <c r="C379" s="173" t="s">
        <v>445</v>
      </c>
      <c r="D379" s="178">
        <v>80</v>
      </c>
      <c r="E379" s="179">
        <f t="shared" si="99"/>
        <v>460</v>
      </c>
      <c r="F379" s="174">
        <v>58</v>
      </c>
      <c r="G379" s="175">
        <v>402</v>
      </c>
      <c r="H379" s="176">
        <f t="shared" si="110"/>
        <v>5.75</v>
      </c>
      <c r="I379" s="181">
        <f t="shared" si="110"/>
        <v>0.12608695652173912</v>
      </c>
      <c r="J379" s="256"/>
      <c r="K379" s="178">
        <v>80</v>
      </c>
      <c r="L379" s="179">
        <f t="shared" si="111"/>
        <v>360</v>
      </c>
      <c r="M379" s="174">
        <v>65</v>
      </c>
      <c r="N379" s="175">
        <v>295</v>
      </c>
      <c r="O379" s="176">
        <f t="shared" si="114"/>
        <v>4.5</v>
      </c>
      <c r="P379" s="181">
        <f t="shared" si="113"/>
        <v>0.18055555555555555</v>
      </c>
      <c r="Q379" s="256"/>
      <c r="R379" s="178">
        <f t="shared" si="115"/>
        <v>0</v>
      </c>
      <c r="S379" s="179">
        <f t="shared" si="112"/>
        <v>100</v>
      </c>
      <c r="T379" s="174">
        <f t="shared" si="112"/>
        <v>-7</v>
      </c>
      <c r="U379" s="180">
        <f t="shared" si="112"/>
        <v>107</v>
      </c>
    </row>
    <row r="380" spans="1:21" ht="13.5" customHeight="1">
      <c r="A380" s="295">
        <v>3</v>
      </c>
      <c r="B380" s="183" t="s">
        <v>451</v>
      </c>
      <c r="C380" s="184" t="s">
        <v>165</v>
      </c>
      <c r="D380" s="189">
        <v>320</v>
      </c>
      <c r="E380" s="190">
        <f t="shared" si="99"/>
        <v>1263</v>
      </c>
      <c r="F380" s="185">
        <v>291</v>
      </c>
      <c r="G380" s="186">
        <v>972</v>
      </c>
      <c r="H380" s="187">
        <f t="shared" si="110"/>
        <v>3.946875</v>
      </c>
      <c r="I380" s="181">
        <f t="shared" si="110"/>
        <v>0.23040380047505937</v>
      </c>
      <c r="J380" s="236"/>
      <c r="K380" s="189">
        <v>320</v>
      </c>
      <c r="L380" s="190">
        <f t="shared" si="111"/>
        <v>1125</v>
      </c>
      <c r="M380" s="185">
        <v>303</v>
      </c>
      <c r="N380" s="186">
        <v>822</v>
      </c>
      <c r="O380" s="187">
        <f t="shared" si="114"/>
        <v>3.515625</v>
      </c>
      <c r="P380" s="181">
        <f t="shared" si="113"/>
        <v>0.2693333333333333</v>
      </c>
      <c r="Q380" s="236"/>
      <c r="R380" s="189">
        <f t="shared" si="115"/>
        <v>0</v>
      </c>
      <c r="S380" s="190">
        <f t="shared" si="112"/>
        <v>138</v>
      </c>
      <c r="T380" s="185">
        <f t="shared" si="112"/>
        <v>-12</v>
      </c>
      <c r="U380" s="191">
        <f t="shared" si="112"/>
        <v>150</v>
      </c>
    </row>
    <row r="381" spans="1:21" s="158" customFormat="1" ht="13.5" customHeight="1">
      <c r="A381" s="273">
        <v>3</v>
      </c>
      <c r="B381" s="148" t="s">
        <v>452</v>
      </c>
      <c r="C381" s="149" t="s">
        <v>138</v>
      </c>
      <c r="D381" s="150">
        <f>SUM(D378:D380)</f>
        <v>440</v>
      </c>
      <c r="E381" s="154">
        <f t="shared" si="99"/>
        <v>2188</v>
      </c>
      <c r="F381" s="151">
        <f>SUM(F378:F380)</f>
        <v>403</v>
      </c>
      <c r="G381" s="152">
        <f>SUM(G378:G380)</f>
        <v>1785</v>
      </c>
      <c r="H381" s="153">
        <f t="shared" si="110"/>
        <v>4.972727272727273</v>
      </c>
      <c r="I381" s="156">
        <f t="shared" si="110"/>
        <v>0.18418647166361973</v>
      </c>
      <c r="J381" s="215">
        <f>F381/D381</f>
        <v>0.9159090909090909</v>
      </c>
      <c r="K381" s="150">
        <f>SUM(K378:K380)</f>
        <v>440</v>
      </c>
      <c r="L381" s="154">
        <f t="shared" si="111"/>
        <v>1832</v>
      </c>
      <c r="M381" s="151">
        <f>SUM(M378:M380)</f>
        <v>403</v>
      </c>
      <c r="N381" s="152">
        <f>SUM(N378:N380)</f>
        <v>1429</v>
      </c>
      <c r="O381" s="153">
        <f t="shared" si="114"/>
        <v>4.163636363636364</v>
      </c>
      <c r="P381" s="156">
        <f t="shared" si="113"/>
        <v>0.21997816593886463</v>
      </c>
      <c r="Q381" s="215">
        <f>M381/K381</f>
        <v>0.9159090909090909</v>
      </c>
      <c r="R381" s="150">
        <f t="shared" si="115"/>
        <v>0</v>
      </c>
      <c r="S381" s="154">
        <f t="shared" si="112"/>
        <v>356</v>
      </c>
      <c r="T381" s="151">
        <f t="shared" si="112"/>
        <v>0</v>
      </c>
      <c r="U381" s="155">
        <f t="shared" si="112"/>
        <v>356</v>
      </c>
    </row>
    <row r="382" spans="1:21" ht="13.5" customHeight="1">
      <c r="A382" s="274">
        <v>3</v>
      </c>
      <c r="B382" s="160" t="s">
        <v>453</v>
      </c>
      <c r="C382" s="161" t="s">
        <v>454</v>
      </c>
      <c r="D382" s="166">
        <v>10</v>
      </c>
      <c r="E382" s="167">
        <f t="shared" si="99"/>
        <v>4</v>
      </c>
      <c r="F382" s="162">
        <v>2</v>
      </c>
      <c r="G382" s="163">
        <v>2</v>
      </c>
      <c r="H382" s="164">
        <f t="shared" si="110"/>
        <v>0.4</v>
      </c>
      <c r="I382" s="181">
        <f t="shared" si="110"/>
        <v>0.5</v>
      </c>
      <c r="J382" s="234"/>
      <c r="K382" s="166">
        <v>10</v>
      </c>
      <c r="L382" s="167">
        <f t="shared" si="111"/>
        <v>13</v>
      </c>
      <c r="M382" s="162">
        <v>6</v>
      </c>
      <c r="N382" s="163">
        <v>7</v>
      </c>
      <c r="O382" s="164">
        <f t="shared" si="114"/>
        <v>1.3</v>
      </c>
      <c r="P382" s="181">
        <f t="shared" si="113"/>
        <v>0.46153846153846156</v>
      </c>
      <c r="Q382" s="234"/>
      <c r="R382" s="166">
        <f t="shared" si="115"/>
        <v>0</v>
      </c>
      <c r="S382" s="167">
        <f t="shared" si="112"/>
        <v>-9</v>
      </c>
      <c r="T382" s="162">
        <f t="shared" si="112"/>
        <v>-4</v>
      </c>
      <c r="U382" s="168">
        <f t="shared" si="112"/>
        <v>-5</v>
      </c>
    </row>
    <row r="383" spans="1:21" ht="13.5" customHeight="1">
      <c r="A383" s="295">
        <v>3</v>
      </c>
      <c r="B383" s="183" t="s">
        <v>453</v>
      </c>
      <c r="C383" s="184" t="s">
        <v>455</v>
      </c>
      <c r="D383" s="189">
        <v>65</v>
      </c>
      <c r="E383" s="190">
        <f t="shared" si="99"/>
        <v>21</v>
      </c>
      <c r="F383" s="185">
        <v>18</v>
      </c>
      <c r="G383" s="186">
        <v>3</v>
      </c>
      <c r="H383" s="187">
        <f t="shared" si="110"/>
        <v>0.3230769230769231</v>
      </c>
      <c r="I383" s="181">
        <f t="shared" si="110"/>
        <v>0.8571428571428571</v>
      </c>
      <c r="J383" s="236"/>
      <c r="K383" s="189">
        <v>65</v>
      </c>
      <c r="L383" s="190">
        <f t="shared" si="111"/>
        <v>15</v>
      </c>
      <c r="M383" s="185">
        <v>14</v>
      </c>
      <c r="N383" s="186">
        <v>1</v>
      </c>
      <c r="O383" s="187">
        <f t="shared" si="114"/>
        <v>0.23076923076923078</v>
      </c>
      <c r="P383" s="181">
        <f t="shared" si="113"/>
        <v>0.9333333333333333</v>
      </c>
      <c r="Q383" s="236"/>
      <c r="R383" s="189">
        <f t="shared" si="115"/>
        <v>0</v>
      </c>
      <c r="S383" s="190">
        <f t="shared" si="112"/>
        <v>6</v>
      </c>
      <c r="T383" s="185">
        <f t="shared" si="112"/>
        <v>4</v>
      </c>
      <c r="U383" s="191">
        <f t="shared" si="112"/>
        <v>2</v>
      </c>
    </row>
    <row r="384" spans="1:21" s="158" customFormat="1" ht="13.5" customHeight="1">
      <c r="A384" s="273">
        <v>3</v>
      </c>
      <c r="B384" s="148" t="s">
        <v>456</v>
      </c>
      <c r="C384" s="149" t="s">
        <v>138</v>
      </c>
      <c r="D384" s="150">
        <f>SUM(D382:D383)</f>
        <v>75</v>
      </c>
      <c r="E384" s="154">
        <f t="shared" si="99"/>
        <v>25</v>
      </c>
      <c r="F384" s="151">
        <f>SUM(F382:F383)</f>
        <v>20</v>
      </c>
      <c r="G384" s="152">
        <f>SUM(G382:G383)</f>
        <v>5</v>
      </c>
      <c r="H384" s="153">
        <f t="shared" si="110"/>
        <v>0.3333333333333333</v>
      </c>
      <c r="I384" s="156">
        <f t="shared" si="110"/>
        <v>0.8</v>
      </c>
      <c r="J384" s="215">
        <f>F384/D384</f>
        <v>0.26666666666666666</v>
      </c>
      <c r="K384" s="150">
        <f>SUM(K382:K383)</f>
        <v>75</v>
      </c>
      <c r="L384" s="154">
        <f t="shared" si="111"/>
        <v>28</v>
      </c>
      <c r="M384" s="151">
        <f>SUM(M382:M383)</f>
        <v>20</v>
      </c>
      <c r="N384" s="152">
        <f>SUM(N382:N383)</f>
        <v>8</v>
      </c>
      <c r="O384" s="153">
        <f t="shared" si="114"/>
        <v>0.37333333333333335</v>
      </c>
      <c r="P384" s="156">
        <f t="shared" si="113"/>
        <v>0.7142857142857143</v>
      </c>
      <c r="Q384" s="215">
        <f>M384/K384</f>
        <v>0.26666666666666666</v>
      </c>
      <c r="R384" s="150">
        <f t="shared" si="115"/>
        <v>0</v>
      </c>
      <c r="S384" s="154">
        <f t="shared" si="112"/>
        <v>-3</v>
      </c>
      <c r="T384" s="151">
        <f t="shared" si="112"/>
        <v>0</v>
      </c>
      <c r="U384" s="155">
        <f t="shared" si="112"/>
        <v>-3</v>
      </c>
    </row>
    <row r="385" spans="1:21" ht="13.5" customHeight="1">
      <c r="A385" s="274">
        <v>3</v>
      </c>
      <c r="B385" s="172" t="s">
        <v>457</v>
      </c>
      <c r="C385" s="173" t="s">
        <v>165</v>
      </c>
      <c r="D385" s="216">
        <v>300</v>
      </c>
      <c r="E385" s="179">
        <f t="shared" si="99"/>
        <v>627</v>
      </c>
      <c r="F385" s="174">
        <v>122</v>
      </c>
      <c r="G385" s="175">
        <v>505</v>
      </c>
      <c r="H385" s="176"/>
      <c r="I385" s="181">
        <f t="shared" si="110"/>
        <v>0.19457735247208932</v>
      </c>
      <c r="J385" s="256"/>
      <c r="K385" s="216">
        <v>300</v>
      </c>
      <c r="L385" s="179">
        <f t="shared" si="111"/>
        <v>584</v>
      </c>
      <c r="M385" s="174">
        <v>117</v>
      </c>
      <c r="N385" s="175">
        <v>467</v>
      </c>
      <c r="O385" s="176"/>
      <c r="P385" s="181">
        <f t="shared" si="113"/>
        <v>0.20034246575342465</v>
      </c>
      <c r="Q385" s="256"/>
      <c r="R385" s="216">
        <f>D385-K385</f>
        <v>0</v>
      </c>
      <c r="S385" s="179">
        <f t="shared" si="112"/>
        <v>43</v>
      </c>
      <c r="T385" s="174">
        <f t="shared" si="112"/>
        <v>5</v>
      </c>
      <c r="U385" s="180">
        <f t="shared" si="112"/>
        <v>38</v>
      </c>
    </row>
    <row r="386" spans="1:21" ht="13.5" customHeight="1">
      <c r="A386" s="284">
        <v>3</v>
      </c>
      <c r="B386" s="172" t="s">
        <v>457</v>
      </c>
      <c r="C386" s="173" t="s">
        <v>458</v>
      </c>
      <c r="D386" s="221"/>
      <c r="E386" s="179">
        <f>F386+G386</f>
        <v>127</v>
      </c>
      <c r="F386" s="174">
        <v>30</v>
      </c>
      <c r="G386" s="175">
        <v>97</v>
      </c>
      <c r="H386" s="176"/>
      <c r="I386" s="181">
        <f>F386/E386</f>
        <v>0.23622047244094488</v>
      </c>
      <c r="J386" s="256"/>
      <c r="K386" s="221"/>
      <c r="L386" s="179">
        <f t="shared" si="111"/>
        <v>146</v>
      </c>
      <c r="M386" s="174">
        <v>38</v>
      </c>
      <c r="N386" s="175">
        <v>108</v>
      </c>
      <c r="O386" s="176"/>
      <c r="P386" s="181">
        <f t="shared" si="113"/>
        <v>0.2602739726027397</v>
      </c>
      <c r="Q386" s="256"/>
      <c r="R386" s="221"/>
      <c r="S386" s="179">
        <f t="shared" si="112"/>
        <v>-19</v>
      </c>
      <c r="T386" s="174">
        <f t="shared" si="112"/>
        <v>-8</v>
      </c>
      <c r="U386" s="180">
        <f t="shared" si="112"/>
        <v>-11</v>
      </c>
    </row>
    <row r="387" spans="1:21" ht="13.5" customHeight="1">
      <c r="A387" s="295">
        <v>3</v>
      </c>
      <c r="B387" s="183" t="s">
        <v>457</v>
      </c>
      <c r="C387" s="184" t="s">
        <v>258</v>
      </c>
      <c r="D387" s="226"/>
      <c r="E387" s="190">
        <f>F387+G387</f>
        <v>191</v>
      </c>
      <c r="F387" s="185">
        <v>63</v>
      </c>
      <c r="G387" s="186">
        <v>128</v>
      </c>
      <c r="H387" s="187"/>
      <c r="I387" s="181">
        <f>F387/E387</f>
        <v>0.3298429319371728</v>
      </c>
      <c r="J387" s="236"/>
      <c r="K387" s="226"/>
      <c r="L387" s="190">
        <f t="shared" si="111"/>
        <v>152</v>
      </c>
      <c r="M387" s="185">
        <v>49</v>
      </c>
      <c r="N387" s="186">
        <v>103</v>
      </c>
      <c r="O387" s="187"/>
      <c r="P387" s="181">
        <f t="shared" si="113"/>
        <v>0.3223684210526316</v>
      </c>
      <c r="Q387" s="236"/>
      <c r="R387" s="226"/>
      <c r="S387" s="190">
        <f t="shared" si="112"/>
        <v>39</v>
      </c>
      <c r="T387" s="185">
        <f t="shared" si="112"/>
        <v>14</v>
      </c>
      <c r="U387" s="191">
        <f t="shared" si="112"/>
        <v>25</v>
      </c>
    </row>
    <row r="388" spans="1:21" s="158" customFormat="1" ht="13.5" customHeight="1">
      <c r="A388" s="273">
        <v>3</v>
      </c>
      <c r="B388" s="148" t="s">
        <v>459</v>
      </c>
      <c r="C388" s="149" t="s">
        <v>138</v>
      </c>
      <c r="D388" s="150">
        <f>SUM(D385:D387)</f>
        <v>300</v>
      </c>
      <c r="E388" s="154">
        <f t="shared" si="99"/>
        <v>945</v>
      </c>
      <c r="F388" s="151">
        <f>SUM(F385:F387)</f>
        <v>215</v>
      </c>
      <c r="G388" s="152">
        <f>SUM(G385:G387)</f>
        <v>730</v>
      </c>
      <c r="H388" s="153">
        <f t="shared" si="110"/>
        <v>3.15</v>
      </c>
      <c r="I388" s="156">
        <f t="shared" si="110"/>
        <v>0.2275132275132275</v>
      </c>
      <c r="J388" s="215">
        <f>F388/D388</f>
        <v>0.7166666666666667</v>
      </c>
      <c r="K388" s="150">
        <f>SUM(K385:K387)</f>
        <v>300</v>
      </c>
      <c r="L388" s="154">
        <f t="shared" si="111"/>
        <v>882</v>
      </c>
      <c r="M388" s="151">
        <f>SUM(M385:M387)</f>
        <v>204</v>
      </c>
      <c r="N388" s="152">
        <f>SUM(N385:N387)</f>
        <v>678</v>
      </c>
      <c r="O388" s="153">
        <f aca="true" t="shared" si="116" ref="O388:O394">L388/K388</f>
        <v>2.94</v>
      </c>
      <c r="P388" s="156">
        <f t="shared" si="113"/>
        <v>0.23129251700680273</v>
      </c>
      <c r="Q388" s="215">
        <f>M388/K388</f>
        <v>0.68</v>
      </c>
      <c r="R388" s="150">
        <f aca="true" t="shared" si="117" ref="R388:R395">D388-K388</f>
        <v>0</v>
      </c>
      <c r="S388" s="154">
        <f t="shared" si="112"/>
        <v>63</v>
      </c>
      <c r="T388" s="151">
        <f t="shared" si="112"/>
        <v>11</v>
      </c>
      <c r="U388" s="155">
        <f t="shared" si="112"/>
        <v>52</v>
      </c>
    </row>
    <row r="389" spans="1:21" ht="13.5" customHeight="1">
      <c r="A389" s="295">
        <v>3</v>
      </c>
      <c r="B389" s="160" t="s">
        <v>460</v>
      </c>
      <c r="C389" s="161" t="s">
        <v>213</v>
      </c>
      <c r="D389" s="166">
        <v>80</v>
      </c>
      <c r="E389" s="167">
        <f t="shared" si="99"/>
        <v>292</v>
      </c>
      <c r="F389" s="162">
        <v>43</v>
      </c>
      <c r="G389" s="163">
        <v>249</v>
      </c>
      <c r="H389" s="164">
        <f aca="true" t="shared" si="118" ref="H389:I392">E389/D389</f>
        <v>3.65</v>
      </c>
      <c r="I389" s="181">
        <f t="shared" si="118"/>
        <v>0.14726027397260275</v>
      </c>
      <c r="J389" s="234"/>
      <c r="K389" s="166">
        <v>80</v>
      </c>
      <c r="L389" s="167">
        <f t="shared" si="111"/>
        <v>282</v>
      </c>
      <c r="M389" s="162">
        <v>57</v>
      </c>
      <c r="N389" s="163">
        <v>225</v>
      </c>
      <c r="O389" s="164">
        <f t="shared" si="116"/>
        <v>3.525</v>
      </c>
      <c r="P389" s="181">
        <f t="shared" si="113"/>
        <v>0.20212765957446807</v>
      </c>
      <c r="Q389" s="234"/>
      <c r="R389" s="166">
        <f t="shared" si="117"/>
        <v>0</v>
      </c>
      <c r="S389" s="167">
        <f t="shared" si="112"/>
        <v>10</v>
      </c>
      <c r="T389" s="162">
        <f t="shared" si="112"/>
        <v>-14</v>
      </c>
      <c r="U389" s="168">
        <f t="shared" si="112"/>
        <v>24</v>
      </c>
    </row>
    <row r="390" spans="1:21" ht="13.5" customHeight="1">
      <c r="A390" s="295">
        <v>3</v>
      </c>
      <c r="B390" s="172" t="s">
        <v>460</v>
      </c>
      <c r="C390" s="173" t="s">
        <v>461</v>
      </c>
      <c r="D390" s="178">
        <v>80</v>
      </c>
      <c r="E390" s="179">
        <f t="shared" si="99"/>
        <v>165</v>
      </c>
      <c r="F390" s="174">
        <v>35</v>
      </c>
      <c r="G390" s="175">
        <v>130</v>
      </c>
      <c r="H390" s="176">
        <f t="shared" si="118"/>
        <v>2.0625</v>
      </c>
      <c r="I390" s="181">
        <f t="shared" si="118"/>
        <v>0.21212121212121213</v>
      </c>
      <c r="J390" s="256"/>
      <c r="K390" s="178">
        <v>40</v>
      </c>
      <c r="L390" s="179">
        <f t="shared" si="111"/>
        <v>128</v>
      </c>
      <c r="M390" s="174">
        <v>24</v>
      </c>
      <c r="N390" s="175">
        <v>104</v>
      </c>
      <c r="O390" s="176">
        <f t="shared" si="116"/>
        <v>3.2</v>
      </c>
      <c r="P390" s="181">
        <f t="shared" si="113"/>
        <v>0.1875</v>
      </c>
      <c r="Q390" s="256"/>
      <c r="R390" s="178">
        <f t="shared" si="117"/>
        <v>40</v>
      </c>
      <c r="S390" s="179">
        <f t="shared" si="112"/>
        <v>37</v>
      </c>
      <c r="T390" s="174">
        <f t="shared" si="112"/>
        <v>11</v>
      </c>
      <c r="U390" s="180">
        <f t="shared" si="112"/>
        <v>26</v>
      </c>
    </row>
    <row r="391" spans="1:21" ht="13.5" customHeight="1">
      <c r="A391" s="295">
        <v>3</v>
      </c>
      <c r="B391" s="183" t="s">
        <v>460</v>
      </c>
      <c r="C391" s="184" t="s">
        <v>462</v>
      </c>
      <c r="D391" s="189">
        <v>120</v>
      </c>
      <c r="E391" s="190">
        <f t="shared" si="99"/>
        <v>281</v>
      </c>
      <c r="F391" s="185">
        <v>102</v>
      </c>
      <c r="G391" s="186">
        <v>179</v>
      </c>
      <c r="H391" s="187">
        <f t="shared" si="118"/>
        <v>2.341666666666667</v>
      </c>
      <c r="I391" s="181">
        <f t="shared" si="118"/>
        <v>0.36298932384341637</v>
      </c>
      <c r="J391" s="236"/>
      <c r="K391" s="189">
        <v>80</v>
      </c>
      <c r="L391" s="190">
        <f t="shared" si="111"/>
        <v>195</v>
      </c>
      <c r="M391" s="185">
        <v>65</v>
      </c>
      <c r="N391" s="186">
        <v>130</v>
      </c>
      <c r="O391" s="187">
        <f t="shared" si="116"/>
        <v>2.4375</v>
      </c>
      <c r="P391" s="181">
        <f t="shared" si="113"/>
        <v>0.3333333333333333</v>
      </c>
      <c r="Q391" s="236"/>
      <c r="R391" s="189">
        <f t="shared" si="117"/>
        <v>40</v>
      </c>
      <c r="S391" s="190">
        <f t="shared" si="112"/>
        <v>86</v>
      </c>
      <c r="T391" s="185">
        <f t="shared" si="112"/>
        <v>37</v>
      </c>
      <c r="U391" s="191">
        <f t="shared" si="112"/>
        <v>49</v>
      </c>
    </row>
    <row r="392" spans="1:21" s="158" customFormat="1" ht="13.5" customHeight="1">
      <c r="A392" s="273">
        <v>3</v>
      </c>
      <c r="B392" s="148" t="s">
        <v>463</v>
      </c>
      <c r="C392" s="149" t="s">
        <v>138</v>
      </c>
      <c r="D392" s="150">
        <f>SUM(D389:D391)</f>
        <v>280</v>
      </c>
      <c r="E392" s="154">
        <f t="shared" si="99"/>
        <v>738</v>
      </c>
      <c r="F392" s="151">
        <f>SUM(F389:F391)</f>
        <v>180</v>
      </c>
      <c r="G392" s="152">
        <f>SUM(G389:G391)</f>
        <v>558</v>
      </c>
      <c r="H392" s="153">
        <f t="shared" si="118"/>
        <v>2.6357142857142857</v>
      </c>
      <c r="I392" s="156">
        <f t="shared" si="118"/>
        <v>0.24390243902439024</v>
      </c>
      <c r="J392" s="215">
        <f>F392/D392</f>
        <v>0.6428571428571429</v>
      </c>
      <c r="K392" s="150">
        <f>SUM(K389:K391)</f>
        <v>200</v>
      </c>
      <c r="L392" s="154">
        <f t="shared" si="111"/>
        <v>605</v>
      </c>
      <c r="M392" s="151">
        <f>SUM(M389:M391)</f>
        <v>146</v>
      </c>
      <c r="N392" s="152">
        <f>SUM(N389:N391)</f>
        <v>459</v>
      </c>
      <c r="O392" s="153">
        <f t="shared" si="116"/>
        <v>3.025</v>
      </c>
      <c r="P392" s="156">
        <f t="shared" si="113"/>
        <v>0.2413223140495868</v>
      </c>
      <c r="Q392" s="215">
        <f>M392/K392</f>
        <v>0.73</v>
      </c>
      <c r="R392" s="150">
        <f t="shared" si="117"/>
        <v>80</v>
      </c>
      <c r="S392" s="154">
        <f t="shared" si="112"/>
        <v>133</v>
      </c>
      <c r="T392" s="151">
        <f t="shared" si="112"/>
        <v>34</v>
      </c>
      <c r="U392" s="155">
        <f t="shared" si="112"/>
        <v>99</v>
      </c>
    </row>
    <row r="393" spans="1:21" ht="13.5" customHeight="1">
      <c r="A393" s="272">
        <v>3</v>
      </c>
      <c r="B393" s="267" t="s">
        <v>464</v>
      </c>
      <c r="C393" s="268" t="s">
        <v>465</v>
      </c>
      <c r="D393" s="221">
        <v>210</v>
      </c>
      <c r="E393" s="200">
        <f t="shared" si="99"/>
        <v>375</v>
      </c>
      <c r="F393" s="201">
        <v>165</v>
      </c>
      <c r="G393" s="203">
        <v>210</v>
      </c>
      <c r="H393" s="204">
        <f>E393/D393</f>
        <v>1.7857142857142858</v>
      </c>
      <c r="I393" s="181">
        <f>F393/E393</f>
        <v>0.44</v>
      </c>
      <c r="J393" s="170"/>
      <c r="K393" s="221">
        <v>210</v>
      </c>
      <c r="L393" s="200">
        <f t="shared" si="111"/>
        <v>409</v>
      </c>
      <c r="M393" s="201">
        <v>167</v>
      </c>
      <c r="N393" s="203">
        <v>242</v>
      </c>
      <c r="O393" s="204">
        <f t="shared" si="116"/>
        <v>1.9476190476190476</v>
      </c>
      <c r="P393" s="181">
        <f t="shared" si="113"/>
        <v>0.4083129584352078</v>
      </c>
      <c r="Q393" s="170"/>
      <c r="R393" s="221">
        <f t="shared" si="117"/>
        <v>0</v>
      </c>
      <c r="S393" s="200">
        <f t="shared" si="112"/>
        <v>-34</v>
      </c>
      <c r="T393" s="201">
        <f t="shared" si="112"/>
        <v>-2</v>
      </c>
      <c r="U393" s="202">
        <f t="shared" si="112"/>
        <v>-32</v>
      </c>
    </row>
    <row r="394" spans="1:21" s="158" customFormat="1" ht="13.5" customHeight="1">
      <c r="A394" s="273">
        <v>3</v>
      </c>
      <c r="B394" s="148" t="s">
        <v>464</v>
      </c>
      <c r="C394" s="149" t="s">
        <v>138</v>
      </c>
      <c r="D394" s="150">
        <f>SUM(D393)</f>
        <v>210</v>
      </c>
      <c r="E394" s="154">
        <f t="shared" si="99"/>
        <v>375</v>
      </c>
      <c r="F394" s="151">
        <f>SUM(F393:F393)</f>
        <v>165</v>
      </c>
      <c r="G394" s="152">
        <f>SUM(G393:G393)</f>
        <v>210</v>
      </c>
      <c r="H394" s="153">
        <f>E394/D394</f>
        <v>1.7857142857142858</v>
      </c>
      <c r="I394" s="156">
        <f>F394/E394</f>
        <v>0.44</v>
      </c>
      <c r="J394" s="215">
        <f>F394/D394</f>
        <v>0.7857142857142857</v>
      </c>
      <c r="K394" s="150">
        <f>SUM(K393)</f>
        <v>210</v>
      </c>
      <c r="L394" s="154">
        <f t="shared" si="111"/>
        <v>409</v>
      </c>
      <c r="M394" s="151">
        <f>SUM(M393:M393)</f>
        <v>167</v>
      </c>
      <c r="N394" s="152">
        <f>SUM(N393:N393)</f>
        <v>242</v>
      </c>
      <c r="O394" s="153">
        <f t="shared" si="116"/>
        <v>1.9476190476190476</v>
      </c>
      <c r="P394" s="156">
        <f t="shared" si="113"/>
        <v>0.4083129584352078</v>
      </c>
      <c r="Q394" s="215">
        <f>M394/K394</f>
        <v>0.7952380952380952</v>
      </c>
      <c r="R394" s="150">
        <f t="shared" si="117"/>
        <v>0</v>
      </c>
      <c r="S394" s="154">
        <f t="shared" si="112"/>
        <v>-34</v>
      </c>
      <c r="T394" s="151">
        <f t="shared" si="112"/>
        <v>-2</v>
      </c>
      <c r="U394" s="155">
        <f t="shared" si="112"/>
        <v>-32</v>
      </c>
    </row>
    <row r="395" spans="1:21" ht="13.5" customHeight="1">
      <c r="A395" s="274">
        <v>3</v>
      </c>
      <c r="B395" s="160" t="s">
        <v>466</v>
      </c>
      <c r="C395" s="161" t="s">
        <v>307</v>
      </c>
      <c r="D395" s="216">
        <v>447</v>
      </c>
      <c r="E395" s="167">
        <f t="shared" si="99"/>
        <v>200</v>
      </c>
      <c r="F395" s="162">
        <v>26</v>
      </c>
      <c r="G395" s="163">
        <v>174</v>
      </c>
      <c r="H395" s="164"/>
      <c r="I395" s="181">
        <f aca="true" t="shared" si="119" ref="I395:I413">F395/E395</f>
        <v>0.13</v>
      </c>
      <c r="J395" s="303"/>
      <c r="K395" s="216">
        <v>447</v>
      </c>
      <c r="L395" s="167">
        <f t="shared" si="111"/>
        <v>113</v>
      </c>
      <c r="M395" s="162">
        <v>20</v>
      </c>
      <c r="N395" s="163">
        <v>93</v>
      </c>
      <c r="O395" s="164"/>
      <c r="P395" s="181">
        <f t="shared" si="113"/>
        <v>0.17699115044247787</v>
      </c>
      <c r="Q395" s="303"/>
      <c r="R395" s="216">
        <f t="shared" si="117"/>
        <v>0</v>
      </c>
      <c r="S395" s="167">
        <f t="shared" si="112"/>
        <v>87</v>
      </c>
      <c r="T395" s="162">
        <f t="shared" si="112"/>
        <v>6</v>
      </c>
      <c r="U395" s="168">
        <f t="shared" si="112"/>
        <v>81</v>
      </c>
    </row>
    <row r="396" spans="1:21" ht="13.5" customHeight="1">
      <c r="A396" s="274">
        <v>3</v>
      </c>
      <c r="B396" s="160" t="s">
        <v>466</v>
      </c>
      <c r="C396" s="161" t="s">
        <v>213</v>
      </c>
      <c r="D396" s="221"/>
      <c r="E396" s="167">
        <f t="shared" si="99"/>
        <v>1103</v>
      </c>
      <c r="F396" s="162">
        <v>116</v>
      </c>
      <c r="G396" s="163">
        <v>987</v>
      </c>
      <c r="H396" s="164"/>
      <c r="I396" s="181">
        <f t="shared" si="119"/>
        <v>0.10516772438803264</v>
      </c>
      <c r="J396" s="256"/>
      <c r="K396" s="221"/>
      <c r="L396" s="167">
        <f t="shared" si="111"/>
        <v>848</v>
      </c>
      <c r="M396" s="162">
        <v>99</v>
      </c>
      <c r="N396" s="163">
        <v>749</v>
      </c>
      <c r="O396" s="164"/>
      <c r="P396" s="181">
        <f t="shared" si="113"/>
        <v>0.11674528301886793</v>
      </c>
      <c r="Q396" s="256"/>
      <c r="R396" s="221"/>
      <c r="S396" s="167">
        <f t="shared" si="112"/>
        <v>255</v>
      </c>
      <c r="T396" s="162">
        <f t="shared" si="112"/>
        <v>17</v>
      </c>
      <c r="U396" s="168">
        <f t="shared" si="112"/>
        <v>238</v>
      </c>
    </row>
    <row r="397" spans="1:21" ht="13.5" customHeight="1">
      <c r="A397" s="284">
        <v>3</v>
      </c>
      <c r="B397" s="172" t="s">
        <v>466</v>
      </c>
      <c r="C397" s="173" t="s">
        <v>165</v>
      </c>
      <c r="D397" s="221"/>
      <c r="E397" s="179">
        <f t="shared" si="99"/>
        <v>611</v>
      </c>
      <c r="F397" s="174">
        <v>121</v>
      </c>
      <c r="G397" s="175">
        <v>490</v>
      </c>
      <c r="H397" s="176"/>
      <c r="I397" s="181">
        <f t="shared" si="119"/>
        <v>0.19803600654664485</v>
      </c>
      <c r="J397" s="256"/>
      <c r="K397" s="221"/>
      <c r="L397" s="179">
        <f t="shared" si="111"/>
        <v>537</v>
      </c>
      <c r="M397" s="174">
        <v>112</v>
      </c>
      <c r="N397" s="175">
        <v>425</v>
      </c>
      <c r="O397" s="176"/>
      <c r="P397" s="181">
        <f t="shared" si="113"/>
        <v>0.2085661080074488</v>
      </c>
      <c r="Q397" s="256"/>
      <c r="R397" s="221"/>
      <c r="S397" s="179">
        <f t="shared" si="112"/>
        <v>74</v>
      </c>
      <c r="T397" s="174">
        <f t="shared" si="112"/>
        <v>9</v>
      </c>
      <c r="U397" s="180">
        <f t="shared" si="112"/>
        <v>65</v>
      </c>
    </row>
    <row r="398" spans="1:21" ht="13.5" customHeight="1">
      <c r="A398" s="295">
        <v>3</v>
      </c>
      <c r="B398" s="183" t="s">
        <v>466</v>
      </c>
      <c r="C398" s="184" t="s">
        <v>467</v>
      </c>
      <c r="D398" s="226"/>
      <c r="E398" s="190">
        <f t="shared" si="99"/>
        <v>59</v>
      </c>
      <c r="F398" s="185">
        <v>59</v>
      </c>
      <c r="G398" s="186"/>
      <c r="H398" s="187"/>
      <c r="I398" s="181">
        <f t="shared" si="119"/>
        <v>1</v>
      </c>
      <c r="J398" s="262"/>
      <c r="K398" s="226"/>
      <c r="L398" s="190">
        <f t="shared" si="111"/>
        <v>79</v>
      </c>
      <c r="M398" s="185">
        <v>79</v>
      </c>
      <c r="N398" s="186"/>
      <c r="O398" s="187"/>
      <c r="P398" s="181">
        <f t="shared" si="113"/>
        <v>1</v>
      </c>
      <c r="Q398" s="262"/>
      <c r="R398" s="226"/>
      <c r="S398" s="190">
        <f t="shared" si="112"/>
        <v>-20</v>
      </c>
      <c r="T398" s="185">
        <f t="shared" si="112"/>
        <v>-20</v>
      </c>
      <c r="U398" s="191">
        <f t="shared" si="112"/>
        <v>0</v>
      </c>
    </row>
    <row r="399" spans="1:21" s="158" customFormat="1" ht="13.5" customHeight="1">
      <c r="A399" s="273">
        <v>3</v>
      </c>
      <c r="B399" s="148" t="s">
        <v>45</v>
      </c>
      <c r="C399" s="149" t="s">
        <v>138</v>
      </c>
      <c r="D399" s="150">
        <f>SUM(D395:D398)</f>
        <v>447</v>
      </c>
      <c r="E399" s="154">
        <f t="shared" si="99"/>
        <v>1973</v>
      </c>
      <c r="F399" s="151">
        <f>SUM(F395:F398)</f>
        <v>322</v>
      </c>
      <c r="G399" s="152">
        <f>SUM(G395:G398)</f>
        <v>1651</v>
      </c>
      <c r="H399" s="153">
        <f aca="true" t="shared" si="120" ref="H399:H413">E399/D399</f>
        <v>4.413870246085011</v>
      </c>
      <c r="I399" s="156">
        <f t="shared" si="119"/>
        <v>0.16320324379118095</v>
      </c>
      <c r="J399" s="215">
        <f>F399/D399</f>
        <v>0.7203579418344519</v>
      </c>
      <c r="K399" s="150">
        <f>SUM(K395:K398)</f>
        <v>447</v>
      </c>
      <c r="L399" s="154">
        <f t="shared" si="111"/>
        <v>1577</v>
      </c>
      <c r="M399" s="151">
        <f>SUM(M395:M398)</f>
        <v>310</v>
      </c>
      <c r="N399" s="152">
        <f>SUM(N395:N398)</f>
        <v>1267</v>
      </c>
      <c r="O399" s="153">
        <f aca="true" t="shared" si="121" ref="O399:P414">L399/K399</f>
        <v>3.527964205816555</v>
      </c>
      <c r="P399" s="156">
        <f t="shared" si="113"/>
        <v>0.19657577679137603</v>
      </c>
      <c r="Q399" s="215">
        <f>M399/K399</f>
        <v>0.6935123042505593</v>
      </c>
      <c r="R399" s="150">
        <f aca="true" t="shared" si="122" ref="R399:R414">D399-K399</f>
        <v>0</v>
      </c>
      <c r="S399" s="154">
        <f t="shared" si="112"/>
        <v>396</v>
      </c>
      <c r="T399" s="151">
        <f t="shared" si="112"/>
        <v>12</v>
      </c>
      <c r="U399" s="155">
        <f t="shared" si="112"/>
        <v>384</v>
      </c>
    </row>
    <row r="400" spans="1:21" ht="13.5" customHeight="1">
      <c r="A400" s="274">
        <v>3</v>
      </c>
      <c r="B400" s="160" t="s">
        <v>468</v>
      </c>
      <c r="C400" s="161" t="s">
        <v>469</v>
      </c>
      <c r="D400" s="166">
        <v>40</v>
      </c>
      <c r="E400" s="167">
        <f t="shared" si="99"/>
        <v>988</v>
      </c>
      <c r="F400" s="162">
        <v>58</v>
      </c>
      <c r="G400" s="163">
        <v>930</v>
      </c>
      <c r="H400" s="265">
        <f t="shared" si="120"/>
        <v>24.7</v>
      </c>
      <c r="I400" s="181">
        <f t="shared" si="119"/>
        <v>0.058704453441295545</v>
      </c>
      <c r="J400" s="234"/>
      <c r="K400" s="166">
        <v>40</v>
      </c>
      <c r="L400" s="167">
        <f t="shared" si="111"/>
        <v>884</v>
      </c>
      <c r="M400" s="162">
        <v>66</v>
      </c>
      <c r="N400" s="163">
        <v>818</v>
      </c>
      <c r="O400" s="265">
        <f t="shared" si="121"/>
        <v>22.1</v>
      </c>
      <c r="P400" s="181">
        <f t="shared" si="113"/>
        <v>0.0746606334841629</v>
      </c>
      <c r="Q400" s="234"/>
      <c r="R400" s="166">
        <f t="shared" si="122"/>
        <v>0</v>
      </c>
      <c r="S400" s="167">
        <f t="shared" si="112"/>
        <v>104</v>
      </c>
      <c r="T400" s="162">
        <f t="shared" si="112"/>
        <v>-8</v>
      </c>
      <c r="U400" s="168">
        <f t="shared" si="112"/>
        <v>112</v>
      </c>
    </row>
    <row r="401" spans="1:21" ht="13.5" customHeight="1">
      <c r="A401" s="284">
        <v>3</v>
      </c>
      <c r="B401" s="172" t="s">
        <v>468</v>
      </c>
      <c r="C401" s="173" t="s">
        <v>223</v>
      </c>
      <c r="D401" s="178">
        <v>120</v>
      </c>
      <c r="E401" s="179">
        <f t="shared" si="99"/>
        <v>587</v>
      </c>
      <c r="F401" s="174">
        <v>85</v>
      </c>
      <c r="G401" s="175">
        <v>502</v>
      </c>
      <c r="H401" s="176">
        <f t="shared" si="120"/>
        <v>4.891666666666667</v>
      </c>
      <c r="I401" s="181">
        <f t="shared" si="119"/>
        <v>0.14480408858603067</v>
      </c>
      <c r="J401" s="256"/>
      <c r="K401" s="178">
        <v>120</v>
      </c>
      <c r="L401" s="179">
        <f t="shared" si="111"/>
        <v>614</v>
      </c>
      <c r="M401" s="174">
        <v>96</v>
      </c>
      <c r="N401" s="175">
        <v>518</v>
      </c>
      <c r="O401" s="176">
        <f t="shared" si="121"/>
        <v>5.116666666666666</v>
      </c>
      <c r="P401" s="181">
        <f t="shared" si="113"/>
        <v>0.1563517915309446</v>
      </c>
      <c r="Q401" s="256"/>
      <c r="R401" s="178">
        <f t="shared" si="122"/>
        <v>0</v>
      </c>
      <c r="S401" s="179">
        <f t="shared" si="112"/>
        <v>-27</v>
      </c>
      <c r="T401" s="174">
        <f t="shared" si="112"/>
        <v>-11</v>
      </c>
      <c r="U401" s="180">
        <f t="shared" si="112"/>
        <v>-16</v>
      </c>
    </row>
    <row r="402" spans="1:21" ht="13.5" customHeight="1">
      <c r="A402" s="284">
        <v>3</v>
      </c>
      <c r="B402" s="172" t="s">
        <v>468</v>
      </c>
      <c r="C402" s="173" t="s">
        <v>470</v>
      </c>
      <c r="D402" s="178">
        <v>120</v>
      </c>
      <c r="E402" s="179">
        <f t="shared" si="99"/>
        <v>245</v>
      </c>
      <c r="F402" s="174">
        <v>76</v>
      </c>
      <c r="G402" s="175">
        <v>169</v>
      </c>
      <c r="H402" s="176">
        <f t="shared" si="120"/>
        <v>2.0416666666666665</v>
      </c>
      <c r="I402" s="181">
        <f t="shared" si="119"/>
        <v>0.31020408163265306</v>
      </c>
      <c r="J402" s="256"/>
      <c r="K402" s="178">
        <v>120</v>
      </c>
      <c r="L402" s="179">
        <f t="shared" si="111"/>
        <v>284</v>
      </c>
      <c r="M402" s="174">
        <v>72</v>
      </c>
      <c r="N402" s="175">
        <v>212</v>
      </c>
      <c r="O402" s="176">
        <f t="shared" si="121"/>
        <v>2.3666666666666667</v>
      </c>
      <c r="P402" s="181">
        <f t="shared" si="113"/>
        <v>0.2535211267605634</v>
      </c>
      <c r="Q402" s="256"/>
      <c r="R402" s="178">
        <f t="shared" si="122"/>
        <v>0</v>
      </c>
      <c r="S402" s="179">
        <f t="shared" si="112"/>
        <v>-39</v>
      </c>
      <c r="T402" s="174">
        <f t="shared" si="112"/>
        <v>4</v>
      </c>
      <c r="U402" s="180">
        <f t="shared" si="112"/>
        <v>-43</v>
      </c>
    </row>
    <row r="403" spans="1:21" ht="13.5" customHeight="1">
      <c r="A403" s="171">
        <v>1</v>
      </c>
      <c r="B403" s="172" t="s">
        <v>468</v>
      </c>
      <c r="C403" s="184" t="s">
        <v>471</v>
      </c>
      <c r="D403" s="189">
        <v>40</v>
      </c>
      <c r="E403" s="190">
        <f t="shared" si="99"/>
        <v>43</v>
      </c>
      <c r="F403" s="185">
        <v>43</v>
      </c>
      <c r="G403" s="186"/>
      <c r="H403" s="187">
        <f t="shared" si="120"/>
        <v>1.075</v>
      </c>
      <c r="I403" s="181">
        <f t="shared" si="119"/>
        <v>1</v>
      </c>
      <c r="J403" s="236"/>
      <c r="K403" s="189">
        <v>40</v>
      </c>
      <c r="L403" s="190">
        <f t="shared" si="111"/>
        <v>45</v>
      </c>
      <c r="M403" s="185">
        <v>45</v>
      </c>
      <c r="N403" s="186"/>
      <c r="O403" s="187">
        <f t="shared" si="121"/>
        <v>1.125</v>
      </c>
      <c r="P403" s="181">
        <f t="shared" si="113"/>
        <v>1</v>
      </c>
      <c r="Q403" s="236"/>
      <c r="R403" s="189">
        <f t="shared" si="122"/>
        <v>0</v>
      </c>
      <c r="S403" s="190">
        <f t="shared" si="112"/>
        <v>-2</v>
      </c>
      <c r="T403" s="185">
        <f t="shared" si="112"/>
        <v>-2</v>
      </c>
      <c r="U403" s="191">
        <f t="shared" si="112"/>
        <v>0</v>
      </c>
    </row>
    <row r="404" spans="1:21" ht="13.5" customHeight="1">
      <c r="A404" s="295">
        <v>3</v>
      </c>
      <c r="B404" s="183" t="s">
        <v>468</v>
      </c>
      <c r="C404" s="184" t="s">
        <v>175</v>
      </c>
      <c r="D404" s="189">
        <v>80</v>
      </c>
      <c r="E404" s="190">
        <f t="shared" si="99"/>
        <v>215</v>
      </c>
      <c r="F404" s="185">
        <v>74</v>
      </c>
      <c r="G404" s="186">
        <v>141</v>
      </c>
      <c r="H404" s="187">
        <f t="shared" si="120"/>
        <v>2.6875</v>
      </c>
      <c r="I404" s="181">
        <f t="shared" si="119"/>
        <v>0.34418604651162793</v>
      </c>
      <c r="J404" s="236"/>
      <c r="K404" s="189">
        <v>80</v>
      </c>
      <c r="L404" s="190">
        <f t="shared" si="111"/>
        <v>207</v>
      </c>
      <c r="M404" s="185">
        <v>88</v>
      </c>
      <c r="N404" s="186">
        <v>119</v>
      </c>
      <c r="O404" s="187">
        <f t="shared" si="121"/>
        <v>2.5875</v>
      </c>
      <c r="P404" s="181">
        <f t="shared" si="113"/>
        <v>0.4251207729468599</v>
      </c>
      <c r="Q404" s="236"/>
      <c r="R404" s="189">
        <f t="shared" si="122"/>
        <v>0</v>
      </c>
      <c r="S404" s="190">
        <f t="shared" si="112"/>
        <v>8</v>
      </c>
      <c r="T404" s="185">
        <f t="shared" si="112"/>
        <v>-14</v>
      </c>
      <c r="U404" s="191">
        <f t="shared" si="112"/>
        <v>22</v>
      </c>
    </row>
    <row r="405" spans="1:21" s="158" customFormat="1" ht="13.5" customHeight="1">
      <c r="A405" s="273">
        <v>3</v>
      </c>
      <c r="B405" s="148" t="s">
        <v>46</v>
      </c>
      <c r="C405" s="149" t="s">
        <v>138</v>
      </c>
      <c r="D405" s="150">
        <f>SUM(D400:D404)</f>
        <v>400</v>
      </c>
      <c r="E405" s="154">
        <f t="shared" si="99"/>
        <v>2078</v>
      </c>
      <c r="F405" s="151">
        <f>SUM(F400:F404)</f>
        <v>336</v>
      </c>
      <c r="G405" s="152">
        <f>SUM(G400:G404)</f>
        <v>1742</v>
      </c>
      <c r="H405" s="153">
        <f t="shared" si="120"/>
        <v>5.195</v>
      </c>
      <c r="I405" s="156">
        <f t="shared" si="119"/>
        <v>0.1616939364773821</v>
      </c>
      <c r="J405" s="215">
        <f>F405/D405</f>
        <v>0.84</v>
      </c>
      <c r="K405" s="150">
        <f>SUM(K400:K404)</f>
        <v>400</v>
      </c>
      <c r="L405" s="154">
        <f t="shared" si="111"/>
        <v>2034</v>
      </c>
      <c r="M405" s="151">
        <f>SUM(M400:M404)</f>
        <v>367</v>
      </c>
      <c r="N405" s="152">
        <f>SUM(N400:N404)</f>
        <v>1667</v>
      </c>
      <c r="O405" s="153">
        <f t="shared" si="121"/>
        <v>5.085</v>
      </c>
      <c r="P405" s="156">
        <f t="shared" si="113"/>
        <v>0.18043264503441495</v>
      </c>
      <c r="Q405" s="215">
        <f>M405/K405</f>
        <v>0.9175</v>
      </c>
      <c r="R405" s="150">
        <f t="shared" si="122"/>
        <v>0</v>
      </c>
      <c r="S405" s="154">
        <f t="shared" si="112"/>
        <v>44</v>
      </c>
      <c r="T405" s="151">
        <f t="shared" si="112"/>
        <v>-31</v>
      </c>
      <c r="U405" s="155">
        <f t="shared" si="112"/>
        <v>75</v>
      </c>
    </row>
    <row r="406" spans="1:21" ht="13.5" customHeight="1">
      <c r="A406" s="274">
        <v>3</v>
      </c>
      <c r="B406" s="160" t="s">
        <v>472</v>
      </c>
      <c r="C406" s="161" t="s">
        <v>473</v>
      </c>
      <c r="D406" s="166">
        <v>86</v>
      </c>
      <c r="E406" s="167">
        <f t="shared" si="99"/>
        <v>377</v>
      </c>
      <c r="F406" s="162">
        <v>118</v>
      </c>
      <c r="G406" s="163">
        <v>259</v>
      </c>
      <c r="H406" s="164">
        <f t="shared" si="120"/>
        <v>4.383720930232558</v>
      </c>
      <c r="I406" s="181">
        <f t="shared" si="119"/>
        <v>0.3129973474801061</v>
      </c>
      <c r="J406" s="234"/>
      <c r="K406" s="166">
        <v>86</v>
      </c>
      <c r="L406" s="167">
        <f t="shared" si="111"/>
        <v>476</v>
      </c>
      <c r="M406" s="162">
        <v>156</v>
      </c>
      <c r="N406" s="163">
        <v>320</v>
      </c>
      <c r="O406" s="164">
        <f t="shared" si="121"/>
        <v>5.534883720930233</v>
      </c>
      <c r="P406" s="181">
        <f t="shared" si="113"/>
        <v>0.3277310924369748</v>
      </c>
      <c r="Q406" s="234"/>
      <c r="R406" s="166">
        <f t="shared" si="122"/>
        <v>0</v>
      </c>
      <c r="S406" s="167">
        <f t="shared" si="112"/>
        <v>-99</v>
      </c>
      <c r="T406" s="162">
        <f t="shared" si="112"/>
        <v>-38</v>
      </c>
      <c r="U406" s="168">
        <f t="shared" si="112"/>
        <v>-61</v>
      </c>
    </row>
    <row r="407" spans="1:21" ht="13.5" customHeight="1">
      <c r="A407" s="284">
        <v>3</v>
      </c>
      <c r="B407" s="172" t="s">
        <v>472</v>
      </c>
      <c r="C407" s="173" t="s">
        <v>474</v>
      </c>
      <c r="D407" s="178">
        <v>172</v>
      </c>
      <c r="E407" s="179">
        <f aca="true" t="shared" si="123" ref="E407:E414">F407+G407</f>
        <v>123</v>
      </c>
      <c r="F407" s="174">
        <v>42</v>
      </c>
      <c r="G407" s="175">
        <v>81</v>
      </c>
      <c r="H407" s="176">
        <f t="shared" si="120"/>
        <v>0.7151162790697675</v>
      </c>
      <c r="I407" s="181">
        <f t="shared" si="119"/>
        <v>0.34146341463414637</v>
      </c>
      <c r="J407" s="256"/>
      <c r="K407" s="178">
        <v>172</v>
      </c>
      <c r="L407" s="179">
        <f t="shared" si="111"/>
        <v>229</v>
      </c>
      <c r="M407" s="174">
        <v>67</v>
      </c>
      <c r="N407" s="175">
        <v>162</v>
      </c>
      <c r="O407" s="176">
        <f t="shared" si="121"/>
        <v>1.3313953488372092</v>
      </c>
      <c r="P407" s="181">
        <f t="shared" si="113"/>
        <v>0.2925764192139738</v>
      </c>
      <c r="Q407" s="256"/>
      <c r="R407" s="178">
        <f t="shared" si="122"/>
        <v>0</v>
      </c>
      <c r="S407" s="179">
        <f t="shared" si="112"/>
        <v>-106</v>
      </c>
      <c r="T407" s="174">
        <f t="shared" si="112"/>
        <v>-25</v>
      </c>
      <c r="U407" s="180">
        <f t="shared" si="112"/>
        <v>-81</v>
      </c>
    </row>
    <row r="408" spans="1:21" ht="13.5" customHeight="1">
      <c r="A408" s="284">
        <v>3</v>
      </c>
      <c r="B408" s="172" t="s">
        <v>472</v>
      </c>
      <c r="C408" s="173" t="s">
        <v>475</v>
      </c>
      <c r="D408" s="178">
        <v>86</v>
      </c>
      <c r="E408" s="179">
        <f t="shared" si="123"/>
        <v>87</v>
      </c>
      <c r="F408" s="174">
        <v>87</v>
      </c>
      <c r="G408" s="175"/>
      <c r="H408" s="176">
        <f t="shared" si="120"/>
        <v>1.0116279069767442</v>
      </c>
      <c r="I408" s="181">
        <f t="shared" si="119"/>
        <v>1</v>
      </c>
      <c r="J408" s="256"/>
      <c r="K408" s="178">
        <v>86</v>
      </c>
      <c r="L408" s="179">
        <f t="shared" si="111"/>
        <v>87</v>
      </c>
      <c r="M408" s="174">
        <v>87</v>
      </c>
      <c r="N408" s="175"/>
      <c r="O408" s="176">
        <f t="shared" si="121"/>
        <v>1.0116279069767442</v>
      </c>
      <c r="P408" s="181">
        <f t="shared" si="113"/>
        <v>1</v>
      </c>
      <c r="Q408" s="256"/>
      <c r="R408" s="178">
        <f t="shared" si="122"/>
        <v>0</v>
      </c>
      <c r="S408" s="179">
        <f t="shared" si="112"/>
        <v>0</v>
      </c>
      <c r="T408" s="174">
        <f t="shared" si="112"/>
        <v>0</v>
      </c>
      <c r="U408" s="180">
        <f t="shared" si="112"/>
        <v>0</v>
      </c>
    </row>
    <row r="409" spans="1:21" s="158" customFormat="1" ht="13.5" customHeight="1">
      <c r="A409" s="273">
        <v>3</v>
      </c>
      <c r="B409" s="148" t="s">
        <v>476</v>
      </c>
      <c r="C409" s="149" t="s">
        <v>138</v>
      </c>
      <c r="D409" s="150">
        <f>SUM(D406:D408)</f>
        <v>344</v>
      </c>
      <c r="E409" s="154">
        <f t="shared" si="123"/>
        <v>587</v>
      </c>
      <c r="F409" s="151">
        <f>SUM(F406:F408)</f>
        <v>247</v>
      </c>
      <c r="G409" s="152">
        <f>SUM(G406:G408)</f>
        <v>340</v>
      </c>
      <c r="H409" s="153">
        <f t="shared" si="120"/>
        <v>1.7063953488372092</v>
      </c>
      <c r="I409" s="156">
        <f t="shared" si="119"/>
        <v>0.42078364565587734</v>
      </c>
      <c r="J409" s="215">
        <f>F409/D409</f>
        <v>0.7180232558139535</v>
      </c>
      <c r="K409" s="150">
        <f>SUM(K406:K408)</f>
        <v>344</v>
      </c>
      <c r="L409" s="154">
        <f t="shared" si="111"/>
        <v>792</v>
      </c>
      <c r="M409" s="151">
        <f>SUM(M406:M408)</f>
        <v>310</v>
      </c>
      <c r="N409" s="152">
        <f>SUM(N406:N408)</f>
        <v>482</v>
      </c>
      <c r="O409" s="153">
        <f t="shared" si="121"/>
        <v>2.302325581395349</v>
      </c>
      <c r="P409" s="156">
        <f t="shared" si="113"/>
        <v>0.39141414141414144</v>
      </c>
      <c r="Q409" s="215">
        <f>M409/K409</f>
        <v>0.9011627906976745</v>
      </c>
      <c r="R409" s="150">
        <f t="shared" si="122"/>
        <v>0</v>
      </c>
      <c r="S409" s="154">
        <f t="shared" si="112"/>
        <v>-205</v>
      </c>
      <c r="T409" s="151">
        <f t="shared" si="112"/>
        <v>-63</v>
      </c>
      <c r="U409" s="155">
        <f t="shared" si="112"/>
        <v>-142</v>
      </c>
    </row>
    <row r="410" spans="1:21" ht="13.5" customHeight="1">
      <c r="A410" s="284">
        <v>3</v>
      </c>
      <c r="B410" s="172" t="s">
        <v>477</v>
      </c>
      <c r="C410" s="173" t="s">
        <v>478</v>
      </c>
      <c r="D410" s="178">
        <v>105</v>
      </c>
      <c r="E410" s="179">
        <f t="shared" si="123"/>
        <v>170</v>
      </c>
      <c r="F410" s="174">
        <v>57</v>
      </c>
      <c r="G410" s="175">
        <v>113</v>
      </c>
      <c r="H410" s="176">
        <f t="shared" si="120"/>
        <v>1.619047619047619</v>
      </c>
      <c r="I410" s="181">
        <f t="shared" si="119"/>
        <v>0.3352941176470588</v>
      </c>
      <c r="J410" s="256"/>
      <c r="K410" s="178">
        <v>105</v>
      </c>
      <c r="L410" s="179">
        <f t="shared" si="111"/>
        <v>156</v>
      </c>
      <c r="M410" s="174">
        <v>54</v>
      </c>
      <c r="N410" s="175">
        <v>102</v>
      </c>
      <c r="O410" s="176">
        <f t="shared" si="121"/>
        <v>1.4857142857142858</v>
      </c>
      <c r="P410" s="181">
        <f t="shared" si="113"/>
        <v>0.34615384615384615</v>
      </c>
      <c r="Q410" s="256"/>
      <c r="R410" s="178">
        <f t="shared" si="122"/>
        <v>0</v>
      </c>
      <c r="S410" s="179">
        <f t="shared" si="112"/>
        <v>14</v>
      </c>
      <c r="T410" s="174">
        <f t="shared" si="112"/>
        <v>3</v>
      </c>
      <c r="U410" s="180">
        <f t="shared" si="112"/>
        <v>11</v>
      </c>
    </row>
    <row r="411" spans="1:21" ht="13.5" customHeight="1">
      <c r="A411" s="233">
        <v>2</v>
      </c>
      <c r="B411" s="183" t="s">
        <v>477</v>
      </c>
      <c r="C411" s="184" t="s">
        <v>479</v>
      </c>
      <c r="D411" s="178">
        <v>35</v>
      </c>
      <c r="E411" s="179">
        <f>F411+G411</f>
        <v>36</v>
      </c>
      <c r="F411" s="174">
        <v>31</v>
      </c>
      <c r="G411" s="175">
        <v>5</v>
      </c>
      <c r="H411" s="176">
        <f>E411/D411</f>
        <v>1.0285714285714285</v>
      </c>
      <c r="I411" s="181">
        <f>F411/E411</f>
        <v>0.8611111111111112</v>
      </c>
      <c r="J411" s="256"/>
      <c r="K411" s="178">
        <v>35</v>
      </c>
      <c r="L411" s="179">
        <f t="shared" si="111"/>
        <v>18</v>
      </c>
      <c r="M411" s="174">
        <v>15</v>
      </c>
      <c r="N411" s="175">
        <v>3</v>
      </c>
      <c r="O411" s="176">
        <f t="shared" si="121"/>
        <v>0.5142857142857142</v>
      </c>
      <c r="P411" s="181">
        <f t="shared" si="121"/>
        <v>0.8333333333333334</v>
      </c>
      <c r="Q411" s="256"/>
      <c r="R411" s="178">
        <f t="shared" si="122"/>
        <v>0</v>
      </c>
      <c r="S411" s="179">
        <f t="shared" si="112"/>
        <v>18</v>
      </c>
      <c r="T411" s="174">
        <f t="shared" si="112"/>
        <v>16</v>
      </c>
      <c r="U411" s="180">
        <f t="shared" si="112"/>
        <v>2</v>
      </c>
    </row>
    <row r="412" spans="1:21" ht="13.5" customHeight="1">
      <c r="A412" s="274">
        <v>3</v>
      </c>
      <c r="B412" s="160" t="s">
        <v>477</v>
      </c>
      <c r="C412" s="161" t="s">
        <v>480</v>
      </c>
      <c r="D412" s="213">
        <v>70</v>
      </c>
      <c r="E412" s="254">
        <f t="shared" si="123"/>
        <v>366</v>
      </c>
      <c r="F412" s="206">
        <v>48</v>
      </c>
      <c r="G412" s="207">
        <v>318</v>
      </c>
      <c r="H412" s="261">
        <f t="shared" si="120"/>
        <v>5.228571428571429</v>
      </c>
      <c r="I412" s="271">
        <f t="shared" si="119"/>
        <v>0.13114754098360656</v>
      </c>
      <c r="J412" s="262"/>
      <c r="K412" s="213">
        <v>70</v>
      </c>
      <c r="L412" s="254">
        <f t="shared" si="111"/>
        <v>387</v>
      </c>
      <c r="M412" s="206">
        <v>102</v>
      </c>
      <c r="N412" s="207">
        <v>285</v>
      </c>
      <c r="O412" s="261">
        <f t="shared" si="121"/>
        <v>5.5285714285714285</v>
      </c>
      <c r="P412" s="271">
        <f t="shared" si="121"/>
        <v>0.26356589147286824</v>
      </c>
      <c r="Q412" s="262"/>
      <c r="R412" s="213">
        <f t="shared" si="122"/>
        <v>0</v>
      </c>
      <c r="S412" s="254">
        <f t="shared" si="112"/>
        <v>-21</v>
      </c>
      <c r="T412" s="206">
        <f t="shared" si="112"/>
        <v>-54</v>
      </c>
      <c r="U412" s="255">
        <f t="shared" si="112"/>
        <v>33</v>
      </c>
    </row>
    <row r="413" spans="1:21" s="158" customFormat="1" ht="13.5" customHeight="1" thickBot="1">
      <c r="A413" s="273">
        <v>3</v>
      </c>
      <c r="B413" s="308" t="s">
        <v>477</v>
      </c>
      <c r="C413" s="309" t="s">
        <v>138</v>
      </c>
      <c r="D413" s="310">
        <f>SUM(D410:D412)</f>
        <v>210</v>
      </c>
      <c r="E413" s="314">
        <f t="shared" si="123"/>
        <v>572</v>
      </c>
      <c r="F413" s="311">
        <f>SUM(F410:F412)</f>
        <v>136</v>
      </c>
      <c r="G413" s="312">
        <f>SUM(G410:G412)</f>
        <v>436</v>
      </c>
      <c r="H413" s="313">
        <f t="shared" si="120"/>
        <v>2.723809523809524</v>
      </c>
      <c r="I413" s="316">
        <f t="shared" si="119"/>
        <v>0.23776223776223776</v>
      </c>
      <c r="J413" s="317">
        <f>F413/D413</f>
        <v>0.6476190476190476</v>
      </c>
      <c r="K413" s="310">
        <f>SUM(K410:K412)</f>
        <v>210</v>
      </c>
      <c r="L413" s="314">
        <f t="shared" si="111"/>
        <v>561</v>
      </c>
      <c r="M413" s="311">
        <f>SUM(M410:M412)</f>
        <v>171</v>
      </c>
      <c r="N413" s="312">
        <f>SUM(N410:N412)</f>
        <v>390</v>
      </c>
      <c r="O413" s="313">
        <f t="shared" si="121"/>
        <v>2.6714285714285713</v>
      </c>
      <c r="P413" s="316">
        <f t="shared" si="121"/>
        <v>0.3048128342245989</v>
      </c>
      <c r="Q413" s="317">
        <f>M413/K413</f>
        <v>0.8142857142857143</v>
      </c>
      <c r="R413" s="310">
        <f t="shared" si="122"/>
        <v>0</v>
      </c>
      <c r="S413" s="314">
        <f t="shared" si="112"/>
        <v>11</v>
      </c>
      <c r="T413" s="311">
        <f t="shared" si="112"/>
        <v>-35</v>
      </c>
      <c r="U413" s="315">
        <f t="shared" si="112"/>
        <v>46</v>
      </c>
    </row>
    <row r="414" spans="1:21" s="158" customFormat="1" ht="13.5" customHeight="1" thickBot="1">
      <c r="A414" s="318"/>
      <c r="B414" s="319" t="s">
        <v>481</v>
      </c>
      <c r="C414" s="320" t="s">
        <v>482</v>
      </c>
      <c r="D414" s="321">
        <f>D4+D11+D15+D20+D23+D30+D37+D42+D47+D50+D56+D59+D68+D74+D83+D87+D92+D95+D102+D104+D109+D113+D120+D128+D131+D135+D137+D145+D149+D152+D156+D160+D164+D168+D172+D177+D185+D189+D193+D199+D204+D209+D213+D219+D224+D228+D235+D237+D241+D243+D245+D247+D251+D256+D261+D264+D268+D274+D278+D282+D285+D289+D293+D297+D301+D141+D306+D310+D319+D322+D325+D330+D332+D338+D345+D351+D354+D357+D359+D364+D368+D372+D377+D381+D384+D388+D392+D394+D399+D405+D409+D413</f>
        <v>22803</v>
      </c>
      <c r="E414" s="325">
        <f t="shared" si="123"/>
        <v>75842</v>
      </c>
      <c r="F414" s="322">
        <f>F4+F11+F15+F20+F23+F30+F37+F42+F47+F50+F56+F59+F68+F74+F83+F87+F92+F95+F102+F104+F109+F113+F120+F128+F131+F135+F137+F145+F149+F152+F156+F160+F164+F168+F172+F177+F185+F189+F193+F199+F204+F209+F213+F219+F224+F228+F235+F237+F241+F243+F245+F247+F251+F256+F261+F264+F268+F274+F278+F282+F285+F289+F293+F297+F301+F141+F306+F310+F319+F322+F325+F330+F332+F338+F345+F351+F354+F357+F359+F364+F368+F372+F377+F381+F384+F388+F392+F394+F399+F405+F409+F413</f>
        <v>17395</v>
      </c>
      <c r="G414" s="323">
        <f>G4+G11+G15+G20+G23+G30+G37+G42+G47+G50+G56+G59+G68+G74+G83+G87+G92+G95+G102+G104+G109+G113+G120+G128+G131+G135+G137+G145+G149+G152+G156+G160+G164+G168+G172+G177+G185+G189+G193+G199+G204+G209+G213+G219+G224+G228+G235+G237+G241+G243+G245+G247+G251+G256+G261+G264+G268+G274+G278+G282+G285+G289+G293+G297+G301+G141+G306+G310+G319+G322+G325+G330+G332+G338+G345+G351+G354+G357+G359+G364+G368+G372+G377+G381+G384+G388+G392+G394+G399+G405+G409+G413</f>
        <v>58447</v>
      </c>
      <c r="H414" s="324">
        <f>E414/D414</f>
        <v>3.325965881682235</v>
      </c>
      <c r="I414" s="327">
        <f>F414/E414</f>
        <v>0.2293584029957016</v>
      </c>
      <c r="J414" s="328">
        <f>F414/D414</f>
        <v>0.7628382230408279</v>
      </c>
      <c r="K414" s="321">
        <f>K4+K11+K15+K20+K23+K30+K37+K42+K47+K50+K56+K59+K68+K74+K83+K87+K92+K95+K102+K104+K109+K113+K120+K128+K131+K135+K137+K145+K149+K152+K156+K160+K164+K168+K172+K177+K185+K189+K193+K199+K204+K209+K213+K219+K224+K228+K235+K237+K241+K243+K245+K247+K251+K256+K261+K264+K268+K274+K278+K282+K285+K289+K293+K297+K301+K141+K306+K310+K319+K322+K325+K330+K332+K338+K345+K351+K354+K357+K359+K364+K368+K372+K377+K381+K384+K388+K392+K394+K399+K405+K409+K413</f>
        <v>22713</v>
      </c>
      <c r="L414" s="325">
        <f t="shared" si="111"/>
        <v>75870</v>
      </c>
      <c r="M414" s="322">
        <f>M4+M11+M15+M20+M23+M30+M37+M42+M47+M50+M56+M59+M68+M74+M83+M87+M92+M95+M102+M104+M109+M113+M120+M128+M131+M135+M137+M145+M149+M152+M156+M160+M164+M168+M172+M177+M185+M189+M193+M199+M204+M209+M213+M219+M224+M228+M235+M237+M241+M243+M245+M247+M251+M256+M261+M264+M268+M274+M278+M282+M285+M289+M293+M297+M301+M141+M306+M310+M319+M322+M325+M330+M332+M338+M345+M351+M354+M357+M359+M364+M368+M372+M377+M381+M384+M388+M392+M394+M399+M405+M409+M413</f>
        <v>19265</v>
      </c>
      <c r="N414" s="323">
        <f>N4+N11+N15+N20+N23+N30+N37+N42+N47+N50+N56+N59+N68+N74+N83+N87+N92+N95+N102+N104+N109+N113+N120+N128+N131+N135+N137+N145+N149+N152+N156+N160+N164+N168+N172+N177+N185+N189+N193+N199+N204+N209+N213+N219+N224+N228+N235+N237+N241+N243+N245+N247+N251+N256+N261+N264+N268+N274+N278+N282+N285+N289+N293+N297+N301+N141+N306+N310+N319+N322+N325+N330+N332+N338+N345+N351+N354+N357+N359+N364+N368+N372+N377+N381+N384+N388+N392+N394+N399+N405+N409+N413</f>
        <v>56605</v>
      </c>
      <c r="O414" s="324">
        <f t="shared" si="121"/>
        <v>3.3403777572315416</v>
      </c>
      <c r="P414" s="327">
        <f t="shared" si="121"/>
        <v>0.2539211809674443</v>
      </c>
      <c r="Q414" s="328">
        <f>M414/K414</f>
        <v>0.848192664993616</v>
      </c>
      <c r="R414" s="321">
        <f t="shared" si="122"/>
        <v>90</v>
      </c>
      <c r="S414" s="325">
        <f t="shared" si="112"/>
        <v>-28</v>
      </c>
      <c r="T414" s="322">
        <f t="shared" si="112"/>
        <v>-1870</v>
      </c>
      <c r="U414" s="326">
        <f t="shared" si="112"/>
        <v>1842</v>
      </c>
    </row>
    <row r="415" ht="13.5" customHeight="1"/>
    <row r="416" spans="2:4" ht="13.5" customHeight="1">
      <c r="B416" s="146"/>
      <c r="D416" s="335" t="s">
        <v>483</v>
      </c>
    </row>
    <row r="417" spans="1:21" s="158" customFormat="1" ht="13.5" customHeight="1">
      <c r="A417" s="329"/>
      <c r="D417" s="335" t="s">
        <v>484</v>
      </c>
      <c r="E417" s="333"/>
      <c r="F417" s="333"/>
      <c r="G417" s="333"/>
      <c r="H417" s="334"/>
      <c r="I417" s="331"/>
      <c r="J417" s="332"/>
      <c r="K417" s="333"/>
      <c r="L417" s="333"/>
      <c r="M417" s="333"/>
      <c r="N417" s="333"/>
      <c r="O417" s="334"/>
      <c r="P417" s="331"/>
      <c r="Q417" s="332"/>
      <c r="R417" s="333"/>
      <c r="S417" s="333"/>
      <c r="T417" s="333"/>
      <c r="U417" s="333"/>
    </row>
    <row r="418" spans="1:21" s="158" customFormat="1" ht="13.5" customHeight="1">
      <c r="A418" s="329"/>
      <c r="D418" s="335" t="s">
        <v>485</v>
      </c>
      <c r="E418" s="333"/>
      <c r="F418" s="333"/>
      <c r="G418" s="333"/>
      <c r="H418" s="334"/>
      <c r="I418" s="331"/>
      <c r="J418" s="332"/>
      <c r="K418" s="333"/>
      <c r="L418" s="333"/>
      <c r="M418" s="333"/>
      <c r="N418" s="333"/>
      <c r="O418" s="334"/>
      <c r="P418" s="331"/>
      <c r="Q418" s="332"/>
      <c r="R418" s="333"/>
      <c r="S418" s="333"/>
      <c r="T418" s="333"/>
      <c r="U418" s="333"/>
    </row>
    <row r="419" spans="1:21" s="158" customFormat="1" ht="13.5" customHeight="1">
      <c r="A419" s="329"/>
      <c r="D419" s="335" t="s">
        <v>486</v>
      </c>
      <c r="E419" s="333"/>
      <c r="F419" s="333"/>
      <c r="G419" s="333"/>
      <c r="H419" s="334"/>
      <c r="I419" s="331"/>
      <c r="J419" s="332"/>
      <c r="K419" s="333"/>
      <c r="L419" s="333"/>
      <c r="M419" s="333"/>
      <c r="N419" s="333"/>
      <c r="O419" s="334"/>
      <c r="P419" s="331"/>
      <c r="Q419" s="332"/>
      <c r="R419" s="333"/>
      <c r="S419" s="333"/>
      <c r="T419" s="333"/>
      <c r="U419" s="333"/>
    </row>
  </sheetData>
  <sheetProtection/>
  <autoFilter ref="C2:O100"/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8" scale="75" r:id="rId1"/>
  <headerFooter alignWithMargins="0">
    <oddHeader>&amp;R&amp;D</oddHeader>
    <oddFooter>&amp;C&amp;P&amp;R㈱大阪進研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（株）大阪進研</dc:creator>
  <cp:keywords/>
  <dc:description/>
  <cp:lastModifiedBy>Jun MAEDA</cp:lastModifiedBy>
  <cp:lastPrinted>2016-02-06T06:25:11Z</cp:lastPrinted>
  <dcterms:created xsi:type="dcterms:W3CDTF">2001-02-09T08:36:16Z</dcterms:created>
  <dcterms:modified xsi:type="dcterms:W3CDTF">2016-02-08T04:31:17Z</dcterms:modified>
  <cp:category/>
  <cp:version/>
  <cp:contentType/>
  <cp:contentStatus/>
</cp:coreProperties>
</file>